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70" yWindow="585" windowWidth="18615" windowHeight="11190" activeTab="1"/>
  </bookViews>
  <sheets>
    <sheet name="TOTALES SUBG-PROVEEDORES" sheetId="1" r:id="rId1"/>
    <sheet name="HOJA DE PEDIDOS" sheetId="2" r:id="rId2"/>
    <sheet name="TURNOS Y CALENDARIO" sheetId="3" r:id="rId3"/>
    <sheet name="PROCEDIMIENTOS" sheetId="4" r:id="rId4"/>
    <sheet name="1. PEDRO HENARES " sheetId="5" r:id="rId5"/>
    <sheet name="2. LAS MEIGAS" sheetId="6" r:id="rId6"/>
    <sheet name="4. CERVEZA" sheetId="7" r:id="rId7"/>
    <sheet name="5. GALIUS" sheetId="8" r:id="rId8"/>
    <sheet name="6.ECOOPAN" sheetId="9" r:id="rId9"/>
    <sheet name="7.EL MAJADAL" sheetId="10" r:id="rId10"/>
    <sheet name="8. AINHOA" sheetId="11" r:id="rId11"/>
    <sheet name="14. CRICA" sheetId="12" r:id="rId12"/>
    <sheet name="15. ANA ARCO" sheetId="13" r:id="rId13"/>
    <sheet name="16. MADERA Y LUPULO" sheetId="14" r:id="rId14"/>
    <sheet name="17. MANDRAGORA" sheetId="15" r:id="rId15"/>
    <sheet name="3. C. DEL NOROESTE " sheetId="16" r:id="rId16"/>
    <sheet name="9 OLEOLLANO" sheetId="17" r:id="rId17"/>
    <sheet name="10 AGRANDA LA OLLA" sheetId="18" r:id="rId18"/>
    <sheet name="11 VERDEVERA" sheetId="19" r:id="rId19"/>
    <sheet name="12 LA JABONERA CANDESTINA" sheetId="20" r:id="rId20"/>
    <sheet name="13 VINOS AMBIZ" sheetId="21" r:id="rId21"/>
    <sheet name="14 FREDERICK JOSEPH" sheetId="22" r:id="rId22"/>
    <sheet name="Hoja1" sheetId="23" r:id="rId23"/>
    <sheet name="BBDD PROVEEDORES" sheetId="24" r:id="rId24"/>
    <sheet name="NO VALE!! PROCEDIMIENTOS" sheetId="25" r:id="rId25"/>
  </sheets>
  <calcPr calcId="125725"/>
</workbook>
</file>

<file path=xl/calcChain.xml><?xml version="1.0" encoding="utf-8"?>
<calcChain xmlns="http://schemas.openxmlformats.org/spreadsheetml/2006/main">
  <c r="L43" i="25"/>
  <c r="G43"/>
  <c r="G42"/>
  <c r="G41"/>
  <c r="L40"/>
  <c r="L37"/>
  <c r="L34"/>
  <c r="L30"/>
  <c r="L28"/>
  <c r="L27"/>
  <c r="L24"/>
  <c r="L21"/>
  <c r="L18"/>
  <c r="G13"/>
  <c r="G11"/>
  <c r="G10"/>
  <c r="G9"/>
  <c r="G8"/>
  <c r="G7"/>
  <c r="G6"/>
  <c r="G5"/>
  <c r="G4"/>
  <c r="E2"/>
  <c r="D21" i="24"/>
  <c r="D20"/>
  <c r="D18"/>
  <c r="D8"/>
  <c r="L45" i="18"/>
  <c r="K45"/>
  <c r="J45"/>
  <c r="I45"/>
  <c r="H45"/>
  <c r="G45"/>
  <c r="F45"/>
  <c r="E45"/>
  <c r="D45"/>
  <c r="C45"/>
  <c r="M44"/>
  <c r="M43"/>
  <c r="M42"/>
  <c r="M41"/>
  <c r="M40"/>
  <c r="M39"/>
  <c r="M38"/>
  <c r="M37"/>
  <c r="M36"/>
  <c r="M35"/>
  <c r="M34"/>
  <c r="M33"/>
  <c r="A69" i="4"/>
  <c r="A61"/>
  <c r="A46"/>
  <c r="A43"/>
  <c r="A9"/>
  <c r="BA12" i="3"/>
  <c r="AZ12"/>
  <c r="AY12"/>
  <c r="AX12"/>
  <c r="AW12"/>
  <c r="AV12"/>
  <c r="AU12"/>
  <c r="AT12"/>
  <c r="AS12"/>
  <c r="AP12"/>
  <c r="C12"/>
  <c r="BB1"/>
  <c r="BB12" s="1"/>
  <c r="E1"/>
  <c r="E12" s="1"/>
  <c r="D1"/>
  <c r="D12" s="1"/>
  <c r="M183" i="2"/>
  <c r="L183"/>
  <c r="K183"/>
  <c r="J183"/>
  <c r="I183"/>
  <c r="H183"/>
  <c r="G183"/>
  <c r="F183"/>
  <c r="E183"/>
  <c r="D183"/>
  <c r="O182"/>
  <c r="N182"/>
  <c r="O181"/>
  <c r="N181"/>
  <c r="O180"/>
  <c r="N180"/>
  <c r="O179"/>
  <c r="N179"/>
  <c r="O178"/>
  <c r="N178"/>
  <c r="O177"/>
  <c r="N177"/>
  <c r="O176"/>
  <c r="N176"/>
  <c r="O175"/>
  <c r="N175"/>
  <c r="O174"/>
  <c r="N174"/>
  <c r="O173"/>
  <c r="N173"/>
  <c r="O172"/>
  <c r="N172"/>
  <c r="O171"/>
  <c r="N171"/>
  <c r="O170"/>
  <c r="N170"/>
  <c r="O169"/>
  <c r="N169"/>
  <c r="O168"/>
  <c r="N168"/>
  <c r="O167"/>
  <c r="N167"/>
  <c r="O166"/>
  <c r="N166"/>
  <c r="O165"/>
  <c r="N165"/>
  <c r="O164"/>
  <c r="N164"/>
  <c r="O163"/>
  <c r="N163"/>
  <c r="O162"/>
  <c r="N162"/>
  <c r="O161"/>
  <c r="N161"/>
  <c r="O160"/>
  <c r="N160"/>
  <c r="O159"/>
  <c r="N159"/>
  <c r="O155"/>
  <c r="N155"/>
  <c r="M153"/>
  <c r="M18" i="1" s="1"/>
  <c r="L153" i="2"/>
  <c r="L18" i="1" s="1"/>
  <c r="K153" i="2"/>
  <c r="K18" i="1" s="1"/>
  <c r="J153" i="2"/>
  <c r="J18" i="1" s="1"/>
  <c r="I153" i="2"/>
  <c r="I18" i="1" s="1"/>
  <c r="H153" i="2"/>
  <c r="H18" i="1" s="1"/>
  <c r="G153" i="2"/>
  <c r="F153"/>
  <c r="F18" i="1" s="1"/>
  <c r="E153" i="2"/>
  <c r="E18" i="1" s="1"/>
  <c r="D153" i="2"/>
  <c r="D18" i="1" s="1"/>
  <c r="O152" i="2"/>
  <c r="N152"/>
  <c r="O149"/>
  <c r="N149"/>
  <c r="O146"/>
  <c r="N146"/>
  <c r="B146"/>
  <c r="O145"/>
  <c r="C145"/>
  <c r="N145" s="1"/>
  <c r="B145"/>
  <c r="O144"/>
  <c r="C144"/>
  <c r="N144" s="1"/>
  <c r="B144"/>
  <c r="O143"/>
  <c r="C143"/>
  <c r="N143" s="1"/>
  <c r="B143"/>
  <c r="O142"/>
  <c r="C142"/>
  <c r="N142" s="1"/>
  <c r="B142"/>
  <c r="O141"/>
  <c r="C141"/>
  <c r="N141" s="1"/>
  <c r="B141"/>
  <c r="O140"/>
  <c r="C140"/>
  <c r="N140" s="1"/>
  <c r="B140"/>
  <c r="O139"/>
  <c r="C139"/>
  <c r="N139" s="1"/>
  <c r="B139"/>
  <c r="O138"/>
  <c r="O135" s="1"/>
  <c r="C138"/>
  <c r="B138"/>
  <c r="O132"/>
  <c r="C132"/>
  <c r="N132" s="1"/>
  <c r="B132"/>
  <c r="O131"/>
  <c r="C131"/>
  <c r="N131" s="1"/>
  <c r="B131"/>
  <c r="O130"/>
  <c r="C130"/>
  <c r="N130" s="1"/>
  <c r="B130"/>
  <c r="O129"/>
  <c r="C129"/>
  <c r="N129" s="1"/>
  <c r="B129"/>
  <c r="O128"/>
  <c r="C128"/>
  <c r="N128" s="1"/>
  <c r="B128"/>
  <c r="O127"/>
  <c r="C127"/>
  <c r="N127" s="1"/>
  <c r="B127"/>
  <c r="O126"/>
  <c r="C126"/>
  <c r="N126" s="1"/>
  <c r="B126"/>
  <c r="O125"/>
  <c r="C125"/>
  <c r="N125" s="1"/>
  <c r="B125"/>
  <c r="O124"/>
  <c r="C124"/>
  <c r="N124" s="1"/>
  <c r="B124"/>
  <c r="O123"/>
  <c r="C123"/>
  <c r="N123" s="1"/>
  <c r="B123"/>
  <c r="O122"/>
  <c r="C122"/>
  <c r="N122" s="1"/>
  <c r="B122"/>
  <c r="O121"/>
  <c r="C121"/>
  <c r="N121" s="1"/>
  <c r="B121"/>
  <c r="O120"/>
  <c r="C120"/>
  <c r="N120" s="1"/>
  <c r="B120"/>
  <c r="O119"/>
  <c r="C119"/>
  <c r="N119" s="1"/>
  <c r="B119"/>
  <c r="O118"/>
  <c r="C118"/>
  <c r="N118" s="1"/>
  <c r="B118"/>
  <c r="O117"/>
  <c r="C117"/>
  <c r="N117" s="1"/>
  <c r="B117"/>
  <c r="O116"/>
  <c r="C116"/>
  <c r="N116" s="1"/>
  <c r="B116"/>
  <c r="O115"/>
  <c r="C115"/>
  <c r="N115" s="1"/>
  <c r="B115"/>
  <c r="O114"/>
  <c r="C114"/>
  <c r="N114" s="1"/>
  <c r="B114"/>
  <c r="O113"/>
  <c r="C113"/>
  <c r="N113" s="1"/>
  <c r="B113"/>
  <c r="O112"/>
  <c r="C112"/>
  <c r="N112" s="1"/>
  <c r="B112"/>
  <c r="O111"/>
  <c r="C111"/>
  <c r="N111" s="1"/>
  <c r="B111"/>
  <c r="O110"/>
  <c r="C110"/>
  <c r="N110" s="1"/>
  <c r="B110"/>
  <c r="O109"/>
  <c r="C109"/>
  <c r="N109" s="1"/>
  <c r="B109"/>
  <c r="O108"/>
  <c r="C108"/>
  <c r="N108" s="1"/>
  <c r="B108"/>
  <c r="O107"/>
  <c r="C107"/>
  <c r="N107" s="1"/>
  <c r="B107"/>
  <c r="O106"/>
  <c r="C106"/>
  <c r="N106" s="1"/>
  <c r="B106"/>
  <c r="O105"/>
  <c r="C105"/>
  <c r="N105" s="1"/>
  <c r="B105"/>
  <c r="O104"/>
  <c r="C104"/>
  <c r="N104" s="1"/>
  <c r="B104"/>
  <c r="O103"/>
  <c r="C103"/>
  <c r="N103" s="1"/>
  <c r="B103"/>
  <c r="O102"/>
  <c r="C102"/>
  <c r="N102" s="1"/>
  <c r="B102"/>
  <c r="O101"/>
  <c r="C101"/>
  <c r="N101" s="1"/>
  <c r="B101"/>
  <c r="O100"/>
  <c r="C100"/>
  <c r="B100"/>
  <c r="L10" i="1"/>
  <c r="J10"/>
  <c r="H10"/>
  <c r="F10"/>
  <c r="D10"/>
  <c r="M96" i="2"/>
  <c r="L96"/>
  <c r="L3" i="1" s="1"/>
  <c r="K96" i="2"/>
  <c r="J96"/>
  <c r="J3" i="1" s="1"/>
  <c r="I96" i="2"/>
  <c r="H96"/>
  <c r="H3" i="1" s="1"/>
  <c r="G96" i="2"/>
  <c r="F96"/>
  <c r="F3" i="1" s="1"/>
  <c r="E96" i="2"/>
  <c r="D96"/>
  <c r="Q96" s="1"/>
  <c r="Q95"/>
  <c r="N95"/>
  <c r="Q94"/>
  <c r="N94"/>
  <c r="Q93"/>
  <c r="N93"/>
  <c r="Q92"/>
  <c r="N92"/>
  <c r="Q91"/>
  <c r="N91"/>
  <c r="Q90"/>
  <c r="N90"/>
  <c r="Q89"/>
  <c r="O89"/>
  <c r="N89"/>
  <c r="Q88"/>
  <c r="O88"/>
  <c r="N88"/>
  <c r="Q87"/>
  <c r="O87"/>
  <c r="N87"/>
  <c r="Q86"/>
  <c r="O86"/>
  <c r="N86"/>
  <c r="Q85"/>
  <c r="O85"/>
  <c r="N85"/>
  <c r="Q84"/>
  <c r="O84"/>
  <c r="N84"/>
  <c r="Q83"/>
  <c r="O83"/>
  <c r="N83"/>
  <c r="Q82"/>
  <c r="N82"/>
  <c r="Q81"/>
  <c r="N81"/>
  <c r="Q79"/>
  <c r="Q78"/>
  <c r="C4" i="1"/>
  <c r="C5"/>
  <c r="M77" i="2"/>
  <c r="M6" i="1" s="1"/>
  <c r="L77" i="2"/>
  <c r="L6" i="1" s="1"/>
  <c r="K77" i="2"/>
  <c r="K6" i="1" s="1"/>
  <c r="J77" i="2"/>
  <c r="J6" i="1" s="1"/>
  <c r="I77" i="2"/>
  <c r="I6" i="1" s="1"/>
  <c r="H77" i="2"/>
  <c r="H6" i="1" s="1"/>
  <c r="G77" i="2"/>
  <c r="F77"/>
  <c r="F6" i="1" s="1"/>
  <c r="E77" i="2"/>
  <c r="E6" i="1" s="1"/>
  <c r="D77" i="2"/>
  <c r="Q77" s="1"/>
  <c r="Q76"/>
  <c r="O76"/>
  <c r="N76"/>
  <c r="Q75"/>
  <c r="O75"/>
  <c r="N75"/>
  <c r="Q74"/>
  <c r="O74"/>
  <c r="N74"/>
  <c r="Q73"/>
  <c r="O73"/>
  <c r="N73"/>
  <c r="Q72"/>
  <c r="O72"/>
  <c r="N72"/>
  <c r="Q71"/>
  <c r="O71"/>
  <c r="O67" s="1"/>
  <c r="N71"/>
  <c r="Q70"/>
  <c r="O70"/>
  <c r="N70"/>
  <c r="Q68"/>
  <c r="Q67"/>
  <c r="C7" i="1"/>
  <c r="C13"/>
  <c r="M66" i="2"/>
  <c r="L66"/>
  <c r="L15" i="1" s="1"/>
  <c r="K66" i="2"/>
  <c r="J66"/>
  <c r="J15" i="1" s="1"/>
  <c r="I66" i="2"/>
  <c r="H66"/>
  <c r="H15" i="1" s="1"/>
  <c r="G66" i="2"/>
  <c r="F66"/>
  <c r="F15" i="1" s="1"/>
  <c r="E66" i="2"/>
  <c r="D66"/>
  <c r="Q66" s="1"/>
  <c r="Q65"/>
  <c r="O65"/>
  <c r="N65"/>
  <c r="Q64"/>
  <c r="O64"/>
  <c r="N64"/>
  <c r="Q63"/>
  <c r="O63"/>
  <c r="N63"/>
  <c r="Q62"/>
  <c r="O62"/>
  <c r="N62"/>
  <c r="Q61"/>
  <c r="O61"/>
  <c r="N61"/>
  <c r="Q60"/>
  <c r="O60"/>
  <c r="N60"/>
  <c r="Q59"/>
  <c r="O59"/>
  <c r="N59"/>
  <c r="Q58"/>
  <c r="O58"/>
  <c r="N58"/>
  <c r="Q57"/>
  <c r="O57"/>
  <c r="N57"/>
  <c r="Q56"/>
  <c r="O56"/>
  <c r="N56"/>
  <c r="Q55"/>
  <c r="O55"/>
  <c r="N55"/>
  <c r="Q54"/>
  <c r="O54"/>
  <c r="N54"/>
  <c r="Q53"/>
  <c r="O53"/>
  <c r="N53"/>
  <c r="Q52"/>
  <c r="O52"/>
  <c r="N52"/>
  <c r="Q51"/>
  <c r="O51"/>
  <c r="N51"/>
  <c r="Q50"/>
  <c r="O50"/>
  <c r="N50"/>
  <c r="Q49"/>
  <c r="O49"/>
  <c r="N49"/>
  <c r="Q48"/>
  <c r="O48"/>
  <c r="N48"/>
  <c r="Q47"/>
  <c r="O47"/>
  <c r="N47"/>
  <c r="Q45"/>
  <c r="Q44"/>
  <c r="Q43"/>
  <c r="M41"/>
  <c r="M16" i="1" s="1"/>
  <c r="L41" i="2"/>
  <c r="L16" i="1" s="1"/>
  <c r="K41" i="2"/>
  <c r="K16" i="1" s="1"/>
  <c r="J41" i="2"/>
  <c r="I41"/>
  <c r="I16" i="1" s="1"/>
  <c r="H41" i="2"/>
  <c r="H16" i="1" s="1"/>
  <c r="G41" i="2"/>
  <c r="G16" i="1" s="1"/>
  <c r="F41" i="2"/>
  <c r="F16" i="1" s="1"/>
  <c r="E41" i="2"/>
  <c r="E16" i="1" s="1"/>
  <c r="D41" i="2"/>
  <c r="D16" i="1" s="1"/>
  <c r="Q40" i="2"/>
  <c r="O40"/>
  <c r="N40"/>
  <c r="Q39"/>
  <c r="O39"/>
  <c r="N39"/>
  <c r="Q38"/>
  <c r="N38"/>
  <c r="Q37"/>
  <c r="O37"/>
  <c r="N37"/>
  <c r="Q36"/>
  <c r="O36"/>
  <c r="N36"/>
  <c r="Q35"/>
  <c r="O35"/>
  <c r="N35"/>
  <c r="Q34"/>
  <c r="O34"/>
  <c r="N34"/>
  <c r="Q33"/>
  <c r="O33"/>
  <c r="N33"/>
  <c r="Q32"/>
  <c r="O32"/>
  <c r="N32"/>
  <c r="Q31"/>
  <c r="O31"/>
  <c r="N31"/>
  <c r="Q30"/>
  <c r="O30"/>
  <c r="N30"/>
  <c r="Q29"/>
  <c r="O29"/>
  <c r="N29"/>
  <c r="Q28"/>
  <c r="O28"/>
  <c r="N28"/>
  <c r="Q27"/>
  <c r="O27"/>
  <c r="N27"/>
  <c r="Q26"/>
  <c r="O26"/>
  <c r="N26"/>
  <c r="Q25"/>
  <c r="O25"/>
  <c r="N25"/>
  <c r="Q24"/>
  <c r="O24"/>
  <c r="N24"/>
  <c r="Q23"/>
  <c r="O23"/>
  <c r="N23"/>
  <c r="Q22"/>
  <c r="O22"/>
  <c r="N22"/>
  <c r="Q21"/>
  <c r="O21"/>
  <c r="N21"/>
  <c r="Q20"/>
  <c r="O20"/>
  <c r="N20"/>
  <c r="Q19"/>
  <c r="O19"/>
  <c r="N19"/>
  <c r="Q18"/>
  <c r="O18"/>
  <c r="N18"/>
  <c r="Q17"/>
  <c r="O17"/>
  <c r="N17"/>
  <c r="Q16"/>
  <c r="O16"/>
  <c r="N16"/>
  <c r="Q15"/>
  <c r="O15"/>
  <c r="N15"/>
  <c r="Q14"/>
  <c r="O14"/>
  <c r="N14"/>
  <c r="Q13"/>
  <c r="O13"/>
  <c r="N13"/>
  <c r="Q12"/>
  <c r="O12"/>
  <c r="N12"/>
  <c r="Q11"/>
  <c r="O11"/>
  <c r="N11"/>
  <c r="Q3"/>
  <c r="G18" i="1"/>
  <c r="C18"/>
  <c r="J16"/>
  <c r="M15"/>
  <c r="K15"/>
  <c r="I15"/>
  <c r="G15"/>
  <c r="E15"/>
  <c r="M13"/>
  <c r="L13"/>
  <c r="K13"/>
  <c r="J13"/>
  <c r="I13"/>
  <c r="H13"/>
  <c r="G13"/>
  <c r="F13"/>
  <c r="E13"/>
  <c r="D13"/>
  <c r="M10"/>
  <c r="K10"/>
  <c r="I10"/>
  <c r="G10"/>
  <c r="E10"/>
  <c r="C10"/>
  <c r="M9"/>
  <c r="L9"/>
  <c r="K9"/>
  <c r="J9"/>
  <c r="I9"/>
  <c r="H9"/>
  <c r="G9"/>
  <c r="F9"/>
  <c r="E9"/>
  <c r="D9"/>
  <c r="C9"/>
  <c r="M7"/>
  <c r="L7"/>
  <c r="K7"/>
  <c r="J7"/>
  <c r="I7"/>
  <c r="H7"/>
  <c r="G7"/>
  <c r="F7"/>
  <c r="E7"/>
  <c r="D7"/>
  <c r="G6"/>
  <c r="M5"/>
  <c r="L5"/>
  <c r="K5"/>
  <c r="J5"/>
  <c r="I5"/>
  <c r="H5"/>
  <c r="G5"/>
  <c r="F5"/>
  <c r="E5"/>
  <c r="D5"/>
  <c r="M4"/>
  <c r="L4"/>
  <c r="K4"/>
  <c r="J4"/>
  <c r="I4"/>
  <c r="H4"/>
  <c r="G4"/>
  <c r="F4"/>
  <c r="E4"/>
  <c r="D4"/>
  <c r="M3"/>
  <c r="K3"/>
  <c r="I3"/>
  <c r="G3"/>
  <c r="E3"/>
  <c r="D15" l="1"/>
  <c r="N44" i="2"/>
  <c r="C15" i="1" s="1"/>
  <c r="O97" i="2"/>
  <c r="D3" i="1"/>
  <c r="N8" i="2"/>
  <c r="C16" i="1" s="1"/>
  <c r="N67" i="2"/>
  <c r="C6" i="1" s="1"/>
  <c r="N78" i="2"/>
  <c r="C3" i="1" s="1"/>
  <c r="L133" i="2"/>
  <c r="L14" i="1" s="1"/>
  <c r="M147" i="2"/>
  <c r="M17" i="1" s="1"/>
  <c r="M20"/>
  <c r="D6"/>
  <c r="N100" i="2"/>
  <c r="N97" s="1"/>
  <c r="C14" i="1" s="1"/>
  <c r="O44" i="2"/>
  <c r="M11" i="1"/>
  <c r="O8" i="2"/>
  <c r="O78"/>
  <c r="F11" i="1"/>
  <c r="J11"/>
  <c r="C11"/>
  <c r="D11"/>
  <c r="H11"/>
  <c r="L11"/>
  <c r="N138" i="2"/>
  <c r="C20" i="1"/>
  <c r="N135" i="2"/>
  <c r="C17" i="1" s="1"/>
  <c r="E11"/>
  <c r="G11"/>
  <c r="I11"/>
  <c r="K11"/>
  <c r="E133" i="2"/>
  <c r="E14" i="1" s="1"/>
  <c r="G133" i="2"/>
  <c r="G14" i="1" s="1"/>
  <c r="I133" i="2"/>
  <c r="I14" i="1" s="1"/>
  <c r="K133" i="2"/>
  <c r="K14" i="1" s="1"/>
  <c r="M133" i="2"/>
  <c r="M14" i="1" s="1"/>
  <c r="M21" s="1"/>
  <c r="D147" i="2"/>
  <c r="D17" i="1" s="1"/>
  <c r="F147" i="2"/>
  <c r="F17" i="1" s="1"/>
  <c r="H147" i="2"/>
  <c r="H17" i="1" s="1"/>
  <c r="J147" i="2"/>
  <c r="J17" i="1" s="1"/>
  <c r="L147" i="2"/>
  <c r="L17" i="1" s="1"/>
  <c r="D20"/>
  <c r="F20"/>
  <c r="H20"/>
  <c r="J20"/>
  <c r="L20"/>
  <c r="F1" i="3"/>
  <c r="D133" i="2"/>
  <c r="D14" i="1" s="1"/>
  <c r="F133" i="2"/>
  <c r="F14" i="1" s="1"/>
  <c r="F21" s="1"/>
  <c r="H133" i="2"/>
  <c r="H14" i="1" s="1"/>
  <c r="J133" i="2"/>
  <c r="J14" i="1" s="1"/>
  <c r="J21" s="1"/>
  <c r="E147" i="2"/>
  <c r="E17" i="1" s="1"/>
  <c r="G147" i="2"/>
  <c r="G17" i="1" s="1"/>
  <c r="I147" i="2"/>
  <c r="I17" i="1" s="1"/>
  <c r="K147" i="2"/>
  <c r="K17" i="1" s="1"/>
  <c r="E20"/>
  <c r="G20"/>
  <c r="I20"/>
  <c r="K20"/>
  <c r="H21" l="1"/>
  <c r="D21"/>
  <c r="I21"/>
  <c r="E21"/>
  <c r="L21"/>
  <c r="K21"/>
  <c r="G21"/>
  <c r="N4" i="2"/>
  <c r="G1" i="3"/>
  <c r="F12"/>
  <c r="G12" l="1"/>
  <c r="H1"/>
  <c r="I1" l="1"/>
  <c r="H12"/>
  <c r="I12" l="1"/>
  <c r="J1"/>
  <c r="K1" l="1"/>
  <c r="J12"/>
  <c r="K12" l="1"/>
  <c r="L1"/>
  <c r="M1" l="1"/>
  <c r="L12"/>
  <c r="M12" l="1"/>
  <c r="N1"/>
  <c r="O1" l="1"/>
  <c r="N12"/>
  <c r="O12" l="1"/>
  <c r="P1"/>
  <c r="Q1" l="1"/>
  <c r="P12"/>
  <c r="Q12" l="1"/>
  <c r="R1"/>
  <c r="S1" l="1"/>
  <c r="R12"/>
  <c r="S12" l="1"/>
  <c r="T1"/>
  <c r="U1" l="1"/>
  <c r="T12"/>
  <c r="U12" l="1"/>
  <c r="V1"/>
  <c r="W1" l="1"/>
  <c r="V12"/>
  <c r="W12" l="1"/>
  <c r="X1"/>
  <c r="Y1" l="1"/>
  <c r="X12"/>
  <c r="Y12" l="1"/>
  <c r="Z1"/>
  <c r="AA1" l="1"/>
  <c r="Z12"/>
  <c r="AA12" l="1"/>
  <c r="AB1"/>
  <c r="AC1" l="1"/>
  <c r="AB12"/>
  <c r="AC12" l="1"/>
  <c r="AD1"/>
  <c r="AE1" l="1"/>
  <c r="AD12"/>
  <c r="AE12" l="1"/>
  <c r="AF1"/>
  <c r="AG1" l="1"/>
  <c r="AF12"/>
  <c r="AG12" l="1"/>
  <c r="AH1"/>
  <c r="AI1" l="1"/>
  <c r="AH12"/>
  <c r="AI12" l="1"/>
  <c r="AJ1"/>
  <c r="AK1" l="1"/>
  <c r="AJ12"/>
  <c r="AK12" l="1"/>
  <c r="AL1"/>
  <c r="AM1" l="1"/>
  <c r="AL12"/>
  <c r="AM12" l="1"/>
  <c r="AN1"/>
  <c r="AO1" l="1"/>
  <c r="AO12" s="1"/>
  <c r="AN12"/>
</calcChain>
</file>

<file path=xl/comments1.xml><?xml version="1.0" encoding="utf-8"?>
<comments xmlns="http://schemas.openxmlformats.org/spreadsheetml/2006/main">
  <authors>
    <author/>
  </authors>
  <commentList>
    <comment ref="B2" authorId="0">
      <text>
        <r>
          <rPr>
            <sz val="10"/>
            <color rgb="FF000000"/>
            <rFont val="Arial"/>
          </rPr>
          <t>Los colores de las celdas cambian en función de lo que escribas en ellas. Sólo hace falta señalar las unidades vacías (azul), las novatas (rojas si aún no han hecho prácticas y amarillas si las han hecho pero no se han estrenado con el reparto) y las vacaciones (morado)</t>
        </r>
      </text>
    </comment>
  </commentList>
</comments>
</file>

<file path=xl/sharedStrings.xml><?xml version="1.0" encoding="utf-8"?>
<sst xmlns="http://schemas.openxmlformats.org/spreadsheetml/2006/main" count="1134" uniqueCount="512">
  <si>
    <t>TOTALES SUBGRUPOS POR PROVEEDOR</t>
  </si>
  <si>
    <t>Subgrupo 1</t>
  </si>
  <si>
    <t>Subgrupo 2</t>
  </si>
  <si>
    <t>Subgrupo 3</t>
  </si>
  <si>
    <t>Subgrupo 4</t>
  </si>
  <si>
    <t>Subgrupo 5</t>
  </si>
  <si>
    <t>Subgrupo 6</t>
  </si>
  <si>
    <t>Subgrupo 7</t>
  </si>
  <si>
    <t>Subgrupo 8</t>
  </si>
  <si>
    <t>Subgrupo 9</t>
  </si>
  <si>
    <t>Subgrupo 10</t>
  </si>
  <si>
    <t>Proveedor</t>
  </si>
  <si>
    <t>Estado</t>
  </si>
  <si>
    <t>TOTALES</t>
  </si>
  <si>
    <t>PEDRO HENARES</t>
  </si>
  <si>
    <t>ABIERTO</t>
  </si>
  <si>
    <t>LAS MEIGAS</t>
  </si>
  <si>
    <t>CERVEZA VEER</t>
  </si>
  <si>
    <t>GALIUS</t>
  </si>
  <si>
    <t>ECOOPAN</t>
  </si>
  <si>
    <t>EL MAJADAL</t>
  </si>
  <si>
    <t>CERRADO</t>
  </si>
  <si>
    <t>AINHOA</t>
  </si>
  <si>
    <t>OLEOLLANO</t>
  </si>
  <si>
    <t>AGRANDA LA OLLA</t>
  </si>
  <si>
    <t>VERDEVERA</t>
  </si>
  <si>
    <t>CRICA</t>
  </si>
  <si>
    <t>ANA ARCO</t>
  </si>
  <si>
    <t>MADERA Y LÚPULO</t>
  </si>
  <si>
    <t>MANDRÁGORA</t>
  </si>
  <si>
    <t>FREDERICK JOSEPH</t>
  </si>
  <si>
    <t>CHRISTIAN</t>
  </si>
  <si>
    <t>LA CANADIENSE</t>
  </si>
  <si>
    <t>ESPANICA</t>
  </si>
  <si>
    <t>TOTAL COMPRA POR SUBGRUPOS</t>
  </si>
  <si>
    <t>GRUPO DE CONSUMO DEL SOV</t>
  </si>
  <si>
    <t>DICIEMBRE - FECHA DE RECOGIDA: 11/12/12 -  HORA: 20:00</t>
  </si>
  <si>
    <t>TOTAL PEDIDOS</t>
  </si>
  <si>
    <t>MADRAGORA</t>
  </si>
  <si>
    <t>IMPORTE TOTAL DEL PEDIDO</t>
  </si>
  <si>
    <t>JABONES, CREMAS , HIGIENE</t>
  </si>
  <si>
    <t>ESTADO DEL PEDIDO</t>
  </si>
  <si>
    <t>ABIERTO desde 29-11-12</t>
  </si>
  <si>
    <t>CERRADO desde 06-12-12</t>
  </si>
  <si>
    <t>Para abrir o cerrar el pedido cambiar únicamente el color de la celda y añadir la fecha que corresponda:     VERDE=ABIERTO      ROJO=CERRADO</t>
  </si>
  <si>
    <t>Producto</t>
  </si>
  <si>
    <t>Precio €</t>
  </si>
  <si>
    <t>Pedido Sugbrupo 1</t>
  </si>
  <si>
    <t>Pedido Sugbrupo 2</t>
  </si>
  <si>
    <t>Pedido Sugbrupo 3</t>
  </si>
  <si>
    <t>Pedido Sugbrupo 4</t>
  </si>
  <si>
    <t>Pedido Sugbrupo 5</t>
  </si>
  <si>
    <t>Pedido Sugbrupo 6</t>
  </si>
  <si>
    <t>Pedido Sugbrupo 7</t>
  </si>
  <si>
    <t>Pedido Sugbrupo 8</t>
  </si>
  <si>
    <t>Pedido Sugbrupo 9</t>
  </si>
  <si>
    <t>Pedido Sugbrupo 10</t>
  </si>
  <si>
    <t>IMPORTE</t>
  </si>
  <si>
    <t>TOTAL UNIDADES</t>
  </si>
  <si>
    <t>OBSERVACIONES</t>
  </si>
  <si>
    <t>JABÓN DE CASTILLA 100gr</t>
  </si>
  <si>
    <t>JABÓN  DE CALENDULA 100 gr</t>
  </si>
  <si>
    <t>JABÓN DE ROMERO 100gr</t>
  </si>
  <si>
    <t>JABÓN DE SALVIA 100gr</t>
  </si>
  <si>
    <t>JABÓN DE ALGAS 100gr</t>
  </si>
  <si>
    <t>JABÓN DE MANZANILLA 100gr</t>
  </si>
  <si>
    <t>JABÓN DE LAVANDA 100gr</t>
  </si>
  <si>
    <t>JABÓN DE MALVA 100gr</t>
  </si>
  <si>
    <t>JABÓN DE LIMÓN 100gr</t>
  </si>
  <si>
    <t>JABÓN EXFOLIANTE DE ARENA DE PLAYA 100gr</t>
  </si>
  <si>
    <t>JABÓN DE AVENA 100gr</t>
  </si>
  <si>
    <t>JABÓN DE CANELA 100gr</t>
  </si>
  <si>
    <t>JABÓN DE ARCILLA 100gr</t>
  </si>
  <si>
    <t>JABÓN DE MANTECA DE CACAO 100gr</t>
  </si>
  <si>
    <t>JABÓN DE LAUREL 100gr</t>
  </si>
  <si>
    <t>CREMA CORPORAL PIEL NORMAL 200 ml</t>
  </si>
  <si>
    <t>CREMA CORPORAL PIEL SECA 200 ml</t>
  </si>
  <si>
    <t>CREMA DE CALÉNDULA PARA MANOS Y PIÉS 100 ml</t>
  </si>
  <si>
    <t>CREMA FACIAL PIEL NORMAL Y MIXTA 50 ml</t>
  </si>
  <si>
    <t>CREMA FACIAL PIEL SECA O MADURA 50 ml</t>
  </si>
  <si>
    <t>CREMA FACIAL PIEL GRASA 50 ml</t>
  </si>
  <si>
    <t>CREMA DE ALMENDRAS PARA EL PAÑAL (BEBÉS) 50 ml</t>
  </si>
  <si>
    <t>ACEITE DE MANZANILLA PARA BEBÉS Y NIÑXS 125ml</t>
  </si>
  <si>
    <t>PROTECTOR LABIAL 10ml</t>
  </si>
  <si>
    <t>ACEITE PARA MASAJE 60ml</t>
  </si>
  <si>
    <t>DENTÍFRICO NATURAL 75ml</t>
  </si>
  <si>
    <t>LOCIÓN REPELENTE DE MOSQUITOS 60ml</t>
  </si>
  <si>
    <t>DETERGENTE EN POLVO PARA LAVADORA 2kg</t>
  </si>
  <si>
    <t>SÓLO HAY 4 UNIDADES!!</t>
  </si>
  <si>
    <t>LIMPIADOR UNIVERSAL DE VINAGRE 2l</t>
  </si>
  <si>
    <t>JABÓN DE LA ABUELA 150gr</t>
  </si>
  <si>
    <t>TOTAL SUBGRUPOS EN  €:</t>
  </si>
  <si>
    <t>MADERA Y LUPULO</t>
  </si>
  <si>
    <t>VINOS, REFRESCOS…</t>
  </si>
  <si>
    <t>AQUARIUS NORMAL/NARANJA LATA (PACK 24)</t>
  </si>
  <si>
    <t>NESTEA LATA 33CL (PACK 24)</t>
  </si>
  <si>
    <t>COCA-COLA LATA 33CL (PACK 24)</t>
  </si>
  <si>
    <t>JUVER PIÑA CRISTAL 200ML (PACK 24)</t>
  </si>
  <si>
    <t>JUVER NARANJA CRISTAL 200ML (PACK 24)</t>
  </si>
  <si>
    <t>JUVER MELOCOTÓN CRISTAL 200ML (PACK 24)</t>
  </si>
  <si>
    <t>FINCA LA ESTACADA 12 MESES TINTO</t>
  </si>
  <si>
    <t>MURIEL RIOJA CRIANZA  TINTO</t>
  </si>
  <si>
    <t>GRAN CONDAL RIOJA JOVEN TINTO</t>
  </si>
  <si>
    <t>4 CAMINOS RIBERA DE DUERO JOVEN TINTO</t>
  </si>
  <si>
    <t>ANTONIO BARBADILLO TIERRA DE CADIZ BLANCO</t>
  </si>
  <si>
    <t>ORDEN TERCERA RUEDA VERDEJO</t>
  </si>
  <si>
    <t>MAHOU CLASICA LATA 33CL</t>
  </si>
  <si>
    <t>FRANZISKANER NATURTRUB CERVEZA ALEMANA 50CL</t>
  </si>
  <si>
    <t>MIRÓ VERMUTH CASERO 1,5L</t>
  </si>
  <si>
    <t>PANIAGUA LICOR DE HIERBAS</t>
  </si>
  <si>
    <t>PANIAGUA LICOR CAFÉ</t>
  </si>
  <si>
    <t>PANIAGUA CREMA DE ORUJO</t>
  </si>
  <si>
    <t>PANIAGUA AGUARIDENTE DE ORUJO TOSTADA</t>
  </si>
  <si>
    <t>Yogur de vaca (750 ml. - Caduca en 15 días)</t>
  </si>
  <si>
    <t>BIZCOCHOS</t>
  </si>
  <si>
    <t>PRODUCTO NO DISPONIBLE</t>
  </si>
  <si>
    <t>HUEVOS</t>
  </si>
  <si>
    <t>ABIERTO desde (fecha)</t>
  </si>
  <si>
    <t>CERRADO desde (fecha)</t>
  </si>
  <si>
    <t>1/2 Docena de huevos</t>
  </si>
  <si>
    <t>Pan Normal - 600 gr</t>
  </si>
  <si>
    <t>Pan de Pasas, Nueces y Miel - 300 gr</t>
  </si>
  <si>
    <t>LEGUMBRES,ARROZ, ACEITE</t>
  </si>
  <si>
    <t>Precio €/Kg-ud.</t>
  </si>
  <si>
    <t>Lentejas de Tierra de Campos 1Kg</t>
  </si>
  <si>
    <t>Garbanzos de Tierra de Campos 1Kg</t>
  </si>
  <si>
    <t>Arroz integral de Huesca 1Kg</t>
  </si>
  <si>
    <t>Arroz blanco bio  1Kg</t>
  </si>
  <si>
    <t>Alubias pintas de León   (25 kg-100€)</t>
  </si>
  <si>
    <t>Alubias blanca de León  (25 kg112,50€)</t>
  </si>
  <si>
    <t>Aceite de oliva bio cajas de 4 garrafas de 5 litros cada una (100€)</t>
  </si>
  <si>
    <t>CERVEZA</t>
  </si>
  <si>
    <t>VEER</t>
  </si>
  <si>
    <t>lote de 3 botellas de tercio</t>
  </si>
  <si>
    <t>más 0,15 centimos por botellin</t>
  </si>
  <si>
    <t>botellines devueltos</t>
  </si>
  <si>
    <t>UNGÜENTO BALSÁMICO 50ml.</t>
  </si>
  <si>
    <t>PROTECTOR LABIAL  30ml.</t>
  </si>
  <si>
    <t>JABÓN DE MANOS LIQUIDO 250ml.</t>
  </si>
  <si>
    <t>AGUA DE LAVANDA 125ml.</t>
  </si>
  <si>
    <t>QUESOS Y TOFU</t>
  </si>
  <si>
    <t>Queso Curado Leche Cruda Oveja con Pimentón 0,5 kg</t>
  </si>
  <si>
    <t>Queso Curado Leche Cruda Oveja con Pimentón 1 kg</t>
  </si>
  <si>
    <t>Queso Curado Leche Cruda Cabra (cuajo vegetal) con Pimentón 400 gr</t>
  </si>
  <si>
    <t>Queso de untar (Quark) a las hierbas provenzales (leche de cabra pasteurizada) 400g</t>
  </si>
  <si>
    <t>Queso de untar (Quark) a las finas hierbas (leche de cabra pasteurizada ) 400g</t>
  </si>
  <si>
    <t>Queso de untar  (Quark) con canela y azucar (leche de cabra pasteurizada ) 400g</t>
  </si>
  <si>
    <t>Requesón Oveja 300gr</t>
  </si>
  <si>
    <t>Queso Fresco de Leche de Cabra Pasteurizada 0,5kg</t>
  </si>
  <si>
    <t>Queso Fresco de Leche de Cabra Pasteurizada 1kg</t>
  </si>
  <si>
    <t>queso de untar (Quark) a las hierbas provenzales (de leche de oveja pasteurizada ) 0,250kg</t>
  </si>
  <si>
    <t>queso de untar (Quark) a las finas hiervas (de leche de oveja pasteurizada ) 0,250kg</t>
  </si>
  <si>
    <t>queso de untar  (Quark) con canela y azucar (de leche de oveja pasteurizada ) 0,250kg</t>
  </si>
  <si>
    <t>"queso" vegano tipo CHEDDAR</t>
  </si>
  <si>
    <t>"queso" vegano tipo MOZARELLA</t>
  </si>
  <si>
    <t>TOFU ARTESANAL</t>
  </si>
  <si>
    <t>ACCESORIOS COCHE</t>
  </si>
  <si>
    <t>TOTAL SUBGRUPOS EN EUROS</t>
  </si>
  <si>
    <t>COMIDA</t>
  </si>
  <si>
    <t>MIEL</t>
  </si>
  <si>
    <t>MIEL DE ENCINA (Tarro 1kg)</t>
  </si>
  <si>
    <t>Todo el café de Espanica (esté o no certificado) es café Arábica lavado suave, variedad "NICARAGUA-S.H.G"</t>
  </si>
  <si>
    <t>CAMISETAS</t>
  </si>
  <si>
    <t>Para ver las camisetas:   http://www.serigrafialacanadiense.blogspot.com.es/                                                                                 PEDIDO MÍNIMO DE 15 CAMISETAS, HASTA LLEGAR A ESE MÍNIMO NO SE ENTREGARÁ</t>
  </si>
  <si>
    <t>Conduce tu propia vida NEGRA Mujer  Tallas S,M,L,XL,XXL</t>
  </si>
  <si>
    <t>Conduce tu propia vida BLANCA Mujer  Talla S,M,L,XL,XXL</t>
  </si>
  <si>
    <t>Conduce tu propia vida NEGRA Hombre  Talla S,M,L,XL,XXL</t>
  </si>
  <si>
    <t>Conduce tu propia vida BLANCA Hombre  Talla S,M,L,XL,XXL</t>
  </si>
  <si>
    <t>Acción Directa NEGRA Mujer Talla S,M,L,XL,XXL</t>
  </si>
  <si>
    <t>Acción Directa BLANCA Mujer Talla S,M,L,XL,XXL</t>
  </si>
  <si>
    <t>Acción Directa NEGRA Hombre Talla S,M,L,XL,XXL</t>
  </si>
  <si>
    <t>Acción Directa BLANCA Hombre Talla S,M,L,XL,XXL</t>
  </si>
  <si>
    <t>A las Barricadas NEGRA Mujer Talla S,M,L,XL,XXL</t>
  </si>
  <si>
    <t>A las Barricadas BLANCA Mujer Talla S,M,L,XL,XXL</t>
  </si>
  <si>
    <t>A las Barricadas NEGRA Hombre Talla S,M,L,XL,XXL</t>
  </si>
  <si>
    <t>A las Barricadas BLANCA Hombre Talla S,M,L,XL,XXL</t>
  </si>
  <si>
    <t>Blindados NEGRA Mujer Talla S,M,L,XL,XXL</t>
  </si>
  <si>
    <t>Blindados BLANCA Mujer Talla S,M,L,XL,XXL</t>
  </si>
  <si>
    <t>Blindados NEGRA Hombre Talla S,M,L,XL,XXL</t>
  </si>
  <si>
    <t>Blindados BLANCA Hombre Talla S,M,L,XL,XXL</t>
  </si>
  <si>
    <t>Respetad NEGRA Mujer Talla S,M,L,XL,XXL</t>
  </si>
  <si>
    <t>Respetad BLANCA Mujer Talla S,M,L,XL,XXL</t>
  </si>
  <si>
    <t>Respetad NEGRA Hombre Talla S,M,L,XL,XXL</t>
  </si>
  <si>
    <t>Respetad BLANCA Hombre Talla S,M,L,XL,XXL</t>
  </si>
  <si>
    <t>Forja NEGRA Mujer Talla S,M,L,XL,XXL</t>
  </si>
  <si>
    <t>Forja BLANCA Mujer Talla S,M,L,XL,XXL</t>
  </si>
  <si>
    <t>Forja NEGRA Hombre Talla S,M,L,XL,XXL</t>
  </si>
  <si>
    <t>Forja BLANCA Hombre Talla S,M,L,XL,XXL</t>
  </si>
  <si>
    <t>TURNOS DE PEDIDO Y REPARTO</t>
  </si>
  <si>
    <t>30-0ct</t>
  </si>
  <si>
    <t>SUBGRUPO 1</t>
  </si>
  <si>
    <t>Alberto, Emma, Tomás, Elena, Juanito. AUTOEMPLEO</t>
  </si>
  <si>
    <t>PEDIDO</t>
  </si>
  <si>
    <t>REPARTO</t>
  </si>
  <si>
    <t>APERTURA HOJA PEDIDOS</t>
  </si>
  <si>
    <t>CIERRE HOJA Y PEDIDOS</t>
  </si>
  <si>
    <t>SUBGRUPO 2</t>
  </si>
  <si>
    <t>Carmen, Goyo, Freke, Marta, Mª José. AUTOEMPLEO</t>
  </si>
  <si>
    <t>SUBGRUPO 3</t>
  </si>
  <si>
    <t>Víctor, Blanca, David, Aurora, Carlos. INFORMÁTICA.</t>
  </si>
  <si>
    <t>SUBGRUPO 4</t>
  </si>
  <si>
    <t>Jesús, Chus, Chiruka, Elia, Goyo. SANIDAD</t>
  </si>
  <si>
    <t>SUBGRUPO 5</t>
  </si>
  <si>
    <t>Manolo, Vanessa, Fredy, Ana. CARABANCHEL.</t>
  </si>
  <si>
    <t>SUBGRUPO 6</t>
  </si>
  <si>
    <t>Arturo, Elena, Jose (Gijón), Miguel Ángel (jardinero). HORTALEZA.</t>
  </si>
  <si>
    <t>SUBGRUPO 7</t>
  </si>
  <si>
    <t>Cris Aldara, Eloy, Kostas, Manolo (correos), Kike. VALLECAS.</t>
  </si>
  <si>
    <t>SUBGRUPO 8</t>
  </si>
  <si>
    <t>Ana Sofía, Manolo Klett, Cris Label, Ale, Cristina. LAVAPIÉS/DELICIAS</t>
  </si>
  <si>
    <t>SUBGRUPO 9</t>
  </si>
  <si>
    <t>Manoli, Dani, Miguel Ángel, Silvia. ELIPA/B.DEL PILAR</t>
  </si>
  <si>
    <t>SUBGRUPO 10</t>
  </si>
  <si>
    <t>Jesús, Jorge, Rosario, Irene, Miguel Ángel del Ser, Santi. HUERTA SOV</t>
  </si>
  <si>
    <t>PEDIDOS Y REPARTOS DE PROVEEDORES</t>
  </si>
  <si>
    <t>Fecha</t>
  </si>
  <si>
    <t>Reparto</t>
  </si>
  <si>
    <t>Periodicidad</t>
  </si>
  <si>
    <t>quincenal</t>
  </si>
  <si>
    <t>Pedido</t>
  </si>
  <si>
    <t>mensual</t>
  </si>
  <si>
    <t>COORDINADORA DEL NOROESTE</t>
  </si>
  <si>
    <t>mensual/bimensual</t>
  </si>
  <si>
    <t>CHRISTIAN (MIEL)</t>
  </si>
  <si>
    <t>HOJA PROCEDIMIENTOS   -   G. CONSUMO SOV</t>
  </si>
  <si>
    <t>I-          APERTURA DE LA HOJA DE PEDIDOS (JUEVES).</t>
  </si>
  <si>
    <t>Desde la Secretaría de Consumo se le enviará a la persona Delegada del subgrupo al que corresponda la tarea un email avisando de la actualización de la hoja de pedidos (proveedores y productos) entre el miércoles y el jueves siguiente a la recogida del pedido.</t>
  </si>
  <si>
    <t>Para ver a qué subgrupo corresponde la apertura y cierre, entrar en la pestaña “TURNOS Y CALENDARIO”.</t>
  </si>
  <si>
    <t>El Delegado/a o la persona encargada de la Apertura ha de seguir estos pasos:</t>
  </si>
  <si>
    <t>1-    Comprobar que la Hoja de Pedidos está limpia (se ha borrado el pedido anterior).</t>
  </si>
  <si>
    <t>2-    Comprobar en la pestaña “TURNOS Y CALENDARIO” qué proveedores se van a abrir en la hoja de pedidos, ya que algunos son quincenales y otros mensuales.</t>
  </si>
  <si>
    <t>3-    Abrir a los proveedores que corresponda marcando en VERDE “ABIERTO” y poniendo la fecha de la apertura de la hoja de pedidos,  y en ROJO “CERRADO” poniendo la fecha del cierre de la hoja de pedidos (las abrimos desde el jueves inmediatamente después de la recogida, hasta el jueves siguiente).</t>
  </si>
  <si>
    <t>-          Aviso de que queda abierta la hoja y que se puede pedir desde ese momento. Adjuntar el link de la Hoja de pedidos que enviará en el email la Secretaría de Consumo.</t>
  </si>
  <si>
    <t>-          Recordatorio de la fecha y la hora aproximada del cierre (la que mejor le vaya a la persona que se encargará de hacerlo).</t>
  </si>
  <si>
    <t>-          Proveedores a los que se podrá pedir. La Secretaría de Consumo los mencionará en el correo, no obstante, no estará de más comprobarlos con el calendario de la pestaña “TURNOS Y CALENDARIO”.</t>
  </si>
  <si>
    <t>I-          CIERRE DE LA HOJA DE PEDIDOS:</t>
  </si>
  <si>
    <t>El cierre se hará el jueves siguiente a la apertura (entre las 19:00 y las 00:00 hrs  si es posible).</t>
  </si>
  <si>
    <t>El Delegado/a o la persona encargada del Cierre ha de seguir estos pasos:</t>
  </si>
  <si>
    <t>2-    Descargar la hoja de pedidos del Google Docs.</t>
  </si>
  <si>
    <t>-          La hoja se descarga en Excell y en pdf de la siguiente manera desde la propia hoja de Pedidos:</t>
  </si>
  <si>
    <t>o  En excell:  ARCHIVO&gt; Descargar como&gt; Microsoft Excell (.xlsx)</t>
  </si>
  <si>
    <t>o  En PDF: ARCHIVO&gt; Descargar como&gt; Documento PDF (.pdf)</t>
  </si>
  <si>
    <t>3-    Una vez tenemos el excell y el pdf en nuestro ordenador, nos aseguramos de guardarlos y vamos descargando cada proveedor de la siguiente manera:</t>
  </si>
  <si>
    <t>-          Seleccionamos todo lo del primer proveedor, Mandrágora, copiamos. Abrimos un nuevo excell y pegamos. Guardamos ese archivo excell con nombre del Proveedor.</t>
  </si>
  <si>
    <t>Y así con todos los proveedores que estaban abiertos.</t>
  </si>
  <si>
    <t>De cada uno hacemos y guardamos un archivo excell.</t>
  </si>
  <si>
    <t>4-      Hacemos los pdf de cada proveedor para enviarles el pedido según el procedimiento de cada uno de ellos (indicado en el punto III). La manera de hacer el pdf es a siguiente:</t>
  </si>
  <si>
    <t>-          Abrimos el Excell del proveedor  &gt; Seleccionamos las columnas de los subgrupos que no tienen pedido &gt; Pulsamos el botón secundario del ratón y le damos a “Ocultar”.</t>
  </si>
  <si>
    <t>Una vez ocultadas las columnas de los subgrupos que no han hecho pedido a ese proveedor, guardamos el archivo en pdf con el nombre del proveedor.</t>
  </si>
  <si>
    <t>Y así con todos los proveedores.</t>
  </si>
  <si>
    <t>De cada uno hacemos lo mismo y guardamos el archivo el pdf.</t>
  </si>
  <si>
    <t>5-      Enviamos a la lista el .pdf del total de la Hoja y los pdf de cada uno de los proveedores, indicando en el asunto del mensaje “Total Pedidos (Fecha de Reparto).</t>
  </si>
  <si>
    <t>6-      Cerramos en la Hoja de Pedidos del Google Docs a cada proveedor, cambiando el color de la celda del Estado Abierto de Verde a Blanco, dejando la celda de Cerrado en Rojo.</t>
  </si>
  <si>
    <t>7-      Limpiamos la hoja de pedidos del Google Docs borrando todos los pedidos hechos de las columnas de los subgrupos. BORRAR SOLAMENTE LAS CANTIDADES DE LAS COLUMNAS DE LOS SUBGRUPOS!!!)</t>
  </si>
  <si>
    <t>I-          PEDIDOS Y PAGO A PROVEEDORES:</t>
  </si>
  <si>
    <t>ECOOPAN:</t>
  </si>
  <si>
    <t>Pedido: Se rellena la Hoja de Pedidos de Ecoopan que la Secretaría de Consumo enviará al correo de la persona Delegada del Subgrupo por email y una vez comprobados los pedidos, se le envía su hoja en excell a Ecoopan por email a ecoopan@gmail.com  con el nombre del Grupo de Consumo y la fecha de reparto. Indicando en el Asunto “G.C. DEL SOV - Pedido para repartir el (fecha)”.</t>
  </si>
  <si>
    <t>Pago: Se paga, en mano en el local, el pedido actual cuando repartan el próximo pedido.</t>
  </si>
  <si>
    <t>LAS MEIGAS:</t>
  </si>
  <si>
    <t>Pedido: Se le envía por email a colquico@hotmail.com la hoja de pedidos descargada en Excell con el Asunto: “G.C. DEL SOV - Pedido para repartir el (fecha)”.</t>
  </si>
  <si>
    <t>AINHOA:</t>
  </si>
  <si>
    <t>MADERA Y LÚPULO:</t>
  </si>
  <si>
    <t>MANDRÁGORA:</t>
  </si>
  <si>
    <t>Pedido: Se le envía por email la Hoja descargada en pdf a mandragora.jabones@gmail.com con el Asunto: “G.C. DEL SOV - Pedido para repartir el (fecha)”.</t>
  </si>
  <si>
    <t>CRICA:</t>
  </si>
  <si>
    <t>Pedido: Se le envía por email la Hoja descargada en pdf a coopcrica@gmail.com con el Asunto: “G.C. DEL SOV - Pedido para repartir el (fecha)”.</t>
  </si>
  <si>
    <t>AGRANDA LA OLLA:</t>
  </si>
  <si>
    <t>Se envía por sms a Eva 646019408 o Silvano 625748845 (confirmaran con sms que les ha llegado), indicando el total de cada producto, que es del G.C. SOV y el nombre de la persona que envía el sms.</t>
  </si>
  <si>
    <t>PEDRO HENARES:</t>
  </si>
  <si>
    <t>Pedido: Se le envía por email a cannivetti@gmail.com su hoja descargada en pdf con el Asunto: “G.C. DEL SOV - Pedido para repartir el (fecha)”.</t>
  </si>
  <si>
    <t>ANA ARCO:</t>
  </si>
  <si>
    <t>OLEOLLANO:</t>
  </si>
  <si>
    <t>Pedido: Se envía el pedido por email a la Secretaría de Consumo: tomas@ana-arco.com y/o elen.stb@gmail.com poniendo en el Asunto: “G.C. DEL SOV – OLEOLLANO Pedido para repartir el (fecha)”</t>
  </si>
  <si>
    <t>CERVEZA VEER</t>
  </si>
  <si>
    <t>Pedido: Se envía el pedido por email a la Secretaría de Consumo: tomas@ana-arco.com y/o elen.stb@gmail.com poniendo en el Asunto: “G.C. DEL SOV – VEER Pedido para repartir el (fecha)”</t>
  </si>
  <si>
    <t>Pedido: Se envía el pedido por email a la Secretaría de Consumo: tomas@ana-arco.com y/o elen.stb@gmail.com poniendo en el Asunto: “G.C. DEL SOV – GALIUS Pedido”</t>
  </si>
  <si>
    <t>FREDERICK JOSEPH:</t>
  </si>
  <si>
    <t>LA CANADIENSE:</t>
  </si>
  <si>
    <t>Pedido: Se envía el pedido por email a la Secretaría de Consumo: tomas@ana-arco.com y/o elen.stb@gmail.com poniendo en el Asunto: “G.C. DEL SOV – LA CANADIENSE Pedido”</t>
  </si>
  <si>
    <t>ESPANICA:</t>
  </si>
  <si>
    <t>Pedido: Se envía el pedido por email a la Secretaría de Consumo: tomas@ana-arco.com y/o elen.stb@gmail.com poniendo en el Asunto: “G.C. DEL SOV – ESPANICA Pedido”</t>
  </si>
  <si>
    <t>CHRISTIAN:</t>
  </si>
  <si>
    <t>Pedido: Se envía el pedido por email a la Secretaría de Consumo: tomas@ana-arco.com y/o elen.stb@gmail.com poniendo en el Asunto: “G.C. DEL SOV – CHRISTIAN Pedido”</t>
  </si>
  <si>
    <t>I-          LA HOJA DE PEDIDOS:</t>
  </si>
  <si>
    <t>Las pestañas que vamos a manejar habitualmente son las 4 primeras:</t>
  </si>
  <si>
    <t>"HOJA DE PEDIDOS" "TURNOS Y CALENDARIO" "TOTALES SUBG-PROVEEDORES" y "PROCEDIMIENTOS"</t>
  </si>
  <si>
    <t>El resto de pestañas NO TOCAR!!</t>
  </si>
  <si>
    <t>HOJA DE PEDIDOS:</t>
  </si>
  <si>
    <t>Es la hoja en la que vamos a hacer la compra.</t>
  </si>
  <si>
    <t>Cada Proveedor (Mandrágora, Madera &amp; Lúpulo, Crica, Ainhoa…) tiene debajo una serie de celdas que son:</t>
  </si>
  <si>
    <t>ESTADO: Nos dice si podemos pedir a ese proveedor. VERDE=SE PUEDE, ROJO=NO SE PUEDE</t>
  </si>
  <si>
    <t>El subgrupo encargado de Abrir el pedido solamente ha de actualizar la fecha y cambiar el color de la celda a verde o rojo.</t>
  </si>
  <si>
    <t>PRODUCTOS y PRECIOS: de estas dos columnas NO SE TOCA NADA. Actualizarán los "Productos" y "Precios" las personas encargas de ello.</t>
  </si>
  <si>
    <t>SUBGRUPOS: Cada persona ha de pedir en la columna correspondiente a su Subgrupo (Ver en Turnos y Calendario).</t>
  </si>
  <si>
    <t>Los pedidos se hacen por cantidades (1,2,3…). Si cuando alguien entra a hacer su pedido ve que ya hay alguna cantidad en la celda,</t>
  </si>
  <si>
    <t>deberá sumar la cantidad que quiera pedir a la que ya haya. Por ejemplo: ya hay marcado un 2 en "Jabón de Castilla" y yo quiero pedir 1, pongo un 3 en esa casilla y listo.</t>
  </si>
  <si>
    <t>Debajo, al final de la columna de Productos, está "Total Subgrupos €": Nos dice la cantidad en € que ese Subgrupo ha pedido a ese proveedor.</t>
  </si>
  <si>
    <t>PARA SABER QUÉ PEDIMOS, ORGANIZARNOS DE MANERA INDIVIDUAL Y POR SUBGRUPOS, SERIA CONVENIENTE QUE CADA PERSONA SE HICIERA SU LISTA DE LA COMPRA</t>
  </si>
  <si>
    <t>CON PRECIOS Y TOTAL PARA FACILITAR LA RECOGIDA Y EL PAGO, QUE SE HARÁ POR SUBGRUPOS.</t>
  </si>
  <si>
    <t>TURNOS Y CALENDARIO:</t>
  </si>
  <si>
    <t>En esta pestaña podemos consultar:</t>
  </si>
  <si>
    <t>Los Subgrupos y por quiénes está formado cada uno de ellos (por si alguien no sabe a cuál pertenece).</t>
  </si>
  <si>
    <t>Es MUY IMPORTANTE SABER EL Nº DEL SUBGRUPO AL QUE PERTENECEMOS PARA HACER PEDIDOS EN LA COLUMNA CORRESPONDIENTE</t>
  </si>
  <si>
    <t>El Calendario, para saber a qué subgrupo le corresponde hacer tareas y cuándo</t>
  </si>
  <si>
    <t>Y la periodicidad de cada Proveedor/a</t>
  </si>
  <si>
    <t>ESTA PESTAÑA ES SOLO DE CONSULTA, ¡NO SE TOCA NADA!</t>
  </si>
  <si>
    <t>TOTALES SUBG-PROVEEDORES:</t>
  </si>
  <si>
    <t>Esta pestaña es de gran utilidad al subgrupo encargado de hacer la Recogida, Preparación de Cestas, Recaudación y Pago a Proveedores</t>
  </si>
  <si>
    <t>POR FAVOR, NO TOCAR NADA. Es solamente para consulta.</t>
  </si>
  <si>
    <t>PROCEDIMIENTOS:</t>
  </si>
  <si>
    <t>Es este peñazo tan didáctico y útil que nos estamos leyendo y todo lo que tenemos que saber para el buen funcionamiento de nuestro grupo.</t>
  </si>
  <si>
    <t>Esto lo hacemos entre todos y todas, así es que toda aportación que contribuya a hacer más sencilla la organización de nuestro consumo es bienvenida.</t>
  </si>
  <si>
    <t>PRODUCTO (1ª y 2ª semanas de mes)</t>
  </si>
  <si>
    <t>PRESENTACIÓN</t>
  </si>
  <si>
    <t>PRECIO</t>
  </si>
  <si>
    <t>El de siempre, con harina int. negrillo  (1)</t>
  </si>
  <si>
    <t>500g. aprox.</t>
  </si>
  <si>
    <t>€/ud</t>
  </si>
  <si>
    <t>Almendras, con harinas int. negrillo+almendra  (1)</t>
  </si>
  <si>
    <t>Calabaza/zanahoria, con harina int. espelta  (1)</t>
  </si>
  <si>
    <t>Cacao/chocolate, con harina int. negrillo</t>
  </si>
  <si>
    <t>Las 4 harinas, con harinas int. arroz+mijo+alforfón+castaña  (2)</t>
  </si>
  <si>
    <t>Almendras, con harinas int. mijo+almendra  (2)</t>
  </si>
  <si>
    <t>Calabaza/zanahoria, con harinas int. arroz+mijo+alforfón (2)</t>
  </si>
  <si>
    <t>Chocolate, con harinas int. arroz+mijo (3)</t>
  </si>
  <si>
    <t>(1) sin leche animal       (2) sin leche animal, sin gluten       (3) sin gluten</t>
  </si>
  <si>
    <t>bi_eco</t>
  </si>
  <si>
    <t>PRODUCTO (3ª,4ª y 5ª semanas de mes)</t>
  </si>
  <si>
    <t>Espeltero, con harina int. espelta  (1)</t>
  </si>
  <si>
    <t>Clementina/naranja, con harina int. espelta  (1)</t>
  </si>
  <si>
    <t>Castañas, con harinas int. mijo+castaña  (2)</t>
  </si>
  <si>
    <t>Clementina/naranja, con harinas int. arroz+mijo+alforfón (2)</t>
  </si>
  <si>
    <t>BATERÍA 45 AH POSITIVO A LA DERECHA</t>
  </si>
  <si>
    <t>BATERÍA 45 AH POSITIVO A LA IZQUIERDA</t>
  </si>
  <si>
    <t>BATERÍA 60 AH POSITIVO A LA DERECHA</t>
  </si>
  <si>
    <t>BATERÍA 60 AH POSITIVO A LA IZQUIERDA</t>
  </si>
  <si>
    <t>BATERÍA 70 AH POSITIVO A LA DERECHA</t>
  </si>
  <si>
    <t>BATERÍA 70 AH POSITIVO A LA IZQUIERDA</t>
  </si>
  <si>
    <t>BATERÍA 75 AH POSITIVO A LA DERECHA</t>
  </si>
  <si>
    <t>BATERÍA 75 AH POSITIVO A LA IZQUIERDA</t>
  </si>
  <si>
    <t>BATERÍA 95 AH POSITIVO A LA DERECHA</t>
  </si>
  <si>
    <t>BATERÍA 100 AH POSITIVO A LA DERECHA</t>
  </si>
  <si>
    <t>BATERÍA 100 AH POSITIVO A LA IZQUIERDA</t>
  </si>
  <si>
    <t>LIMPIAPARABRISA GRAFITO ESTANDAR 38cm 15" 1Unidad</t>
  </si>
  <si>
    <t>LIMPIAPARABRISA GRAFITO ESTANDAR 41cm 16" 1 Unidad</t>
  </si>
  <si>
    <t>LIMPIAPARABRISA GRAFITO ESTANDAR 43cm 17" 1Unidad</t>
  </si>
  <si>
    <t>LIMPIAPARABRISA GRAFITO ESTANDAR 45cm 18" 1 Unidad</t>
  </si>
  <si>
    <t>LIMPIAPARABRISA GRAFITO ESTANDAR 48cm 19" 1 Unidad</t>
  </si>
  <si>
    <t>LIMPIAPARABRISA GRAFITO ESTANDAR 50cm 20" 1 Unidad</t>
  </si>
  <si>
    <t>LIMPIAPARABRISA GRAFITO ESTANDAR 53cm 21" 1 Unidad</t>
  </si>
  <si>
    <t>LIMPIAPARABRISA GRAFITO ESTANDAR 55cm 22" 1 Unidad</t>
  </si>
  <si>
    <t>LIMPIAPARABRISA GRAFITO ESTANDAR 60cm 24" 1 Unidad</t>
  </si>
  <si>
    <t>LIMPIAPARABRISA GRAFITO ESTANDAR 65cm 26" 1 Unidad</t>
  </si>
  <si>
    <t>LIMPIAPARABRISA GRAFITO FLEXIBLE 38cm 15" 1Unidad</t>
  </si>
  <si>
    <t>LIMPIAPARABRISA GRAFITO FLEXIBLE 41cm 16" 1 Unidad</t>
  </si>
  <si>
    <t>LIMPIAPARABRISA GRAFITO FLEXIBLE 43cm 17" 1Unidad</t>
  </si>
  <si>
    <t>LIMPIAPARABRISA GRAFITO FLEXIBLE 45cm 18" 1 Unidad</t>
  </si>
  <si>
    <t>LIMPIAPARABRISA GRAFITO FLEXIBLE 48cm 19" 1 Unidad</t>
  </si>
  <si>
    <t>LIMPIAPARABRISA GRAFITO FLEXIBLE 50cm 20" 1 Unidad</t>
  </si>
  <si>
    <t>LIMPIAPARABRISA GRAFITO FLEXIBLE 53cm 21" 1 Unidad</t>
  </si>
  <si>
    <t>LIMPIAPARABRISA GRAFITO FLEXIBLE 55cm 22" 1 Unidad</t>
  </si>
  <si>
    <t>LIMPIAPARABRISA GRAFITO FLEXIBLE 60cm 24" 1 Unidad</t>
  </si>
  <si>
    <t>LIMPIAPARABRISA GRAFITO FLEXIBLE 65cm 26" 1 Unidad</t>
  </si>
  <si>
    <t>LIMPIAPARABRISA GRAFITO FLEXIBLE 70cm 28" 1 Unidad</t>
  </si>
  <si>
    <t>JUEGO GOMAS RECAMBIO LIMPIAPARABRISAS 71 cm</t>
  </si>
  <si>
    <t>JUEGO GOMAS RECAMBIO LIMPIAPARABRISAS 61cm</t>
  </si>
  <si>
    <t>LAMPARA H-1 12V 55W CAJA 1 UNIDAD</t>
  </si>
  <si>
    <t>LAMPARA H-4 12V 60/55W CAJA 1 UNIDAD</t>
  </si>
  <si>
    <t>LAMPARA H-7 12V 55W CAJA 1 UNIDAD</t>
  </si>
  <si>
    <t>LAMPARA 1 POLO 12V 21W 1 UNIDAD</t>
  </si>
  <si>
    <t>LAMPARA 1 POLO AMBAR 12V 21W 1 UNIDAD</t>
  </si>
  <si>
    <t>LAMPARA 2 POLOS 12V 21/5W 1 UNIDAD</t>
  </si>
  <si>
    <t>LAMPARA MATRICULA 12V 5W 1 UNIDAD</t>
  </si>
  <si>
    <t>LAMPARA TABLERO/POSICION 12V 5W 1 UNIDAD</t>
  </si>
  <si>
    <t>LAMPARA PLAFONIER 12V 5W 1 UNIDAD</t>
  </si>
  <si>
    <t>2 PILAS ALCALINAS D (LR 20,1,5 Voltios).</t>
  </si>
  <si>
    <t>2 PILAS ALCALINAS C (LR 14 1,5 Voltios).</t>
  </si>
  <si>
    <t>4 PILAS ALCALINAS AA (LR 06 1,5 Voltios).</t>
  </si>
  <si>
    <t>4 PILAS ALCALINAS AAA (LR 03 1,5 Voltios).</t>
  </si>
  <si>
    <t>1 PILA LITIO DE BOTON CR2016 (3 Voltios).</t>
  </si>
  <si>
    <t>1 PILA LITIO DE BOTON CR2032 (3 Voltios).</t>
  </si>
  <si>
    <t>1 PILA LITIO DE BOTON CR2025 (3 Voltios).</t>
  </si>
  <si>
    <t>2 PILA LITIO DE BOTON CR1616 (3 Voltios).</t>
  </si>
  <si>
    <t>3 PILA LITIO DE BOTON CR1620 (3 Voltios).</t>
  </si>
  <si>
    <t>4 PILA LITIO DE BOTON CR1632 (3 Voltios).</t>
  </si>
  <si>
    <t>1 PILA ALCALINA   23A     (12 Voltios ).</t>
  </si>
  <si>
    <t>1 PILA ALCALINA 27A  (12 Voltios).</t>
  </si>
  <si>
    <t>CABLES ARRANQUE 400 AMPERIOS 3,5 METROS C/BOLSA</t>
  </si>
  <si>
    <t>CABLES ARRANQUE 500 AMPERIOS 4 METROS C/BOLSA</t>
  </si>
  <si>
    <t>JUEGO ALFOMBRAS GOMA UNIVERSALES REVERSIBLES.</t>
  </si>
  <si>
    <t>JUEGO ALFOMBRAS MOQUETA UNIVERSAL.</t>
  </si>
  <si>
    <t>VARILLA ANTENA TECHO UNIVERSAL (ROSCA 5 Y 6MM)</t>
  </si>
  <si>
    <t>REFRESCOS</t>
  </si>
  <si>
    <t>ZUMOS</t>
  </si>
  <si>
    <t>VINO</t>
  </si>
  <si>
    <t>VERMUTH &amp; LICOR</t>
  </si>
  <si>
    <t>*Kiwis    3 euros el kilo se sirven a granel (en principio disponibles para semana 15 oct)</t>
  </si>
  <si>
    <t>( hemos decidido bajar un poquito los kiwis y no subir el resto de cosas para que la gente que quiere consumir cosas sanas, ecologicas y apoyar este tipo de proyectos pueda hacerlo ...)</t>
  </si>
  <si>
    <t>*Pan de higo 3 euros torta de cuarto y 6 de medio kilo  (pendiente de elaboración, queremos que esté preparado también para esa semana)</t>
  </si>
  <si>
    <t>*Higos secos con y sin harina  5 euros el kilo.  Se sirven en paquetes de cuarto, medio y un kilo y dos kilos</t>
  </si>
  <si>
    <t>*Mermelada de cereza, bote de 400gr  3,60  básicamente todo cereza con un 10% de azucar dorado eco del Rincón del segura. Está poco espesa, es casi todo fruta</t>
  </si>
  <si>
    <t>*Mermelada de naranja bote de 400gr  3,60 con las naranjas enteras</t>
  </si>
  <si>
    <t>*Compota de pera         bote de 400gr  3,60 pera, zumo de limón y casi sin azúcar, está dulce aún así</t>
  </si>
  <si>
    <t>KIWIS 1Kg</t>
  </si>
  <si>
    <t>PAN DE HIGO (Torta de 250gr)</t>
  </si>
  <si>
    <t>PAN DE HIGO (Torta de 500gr)</t>
  </si>
  <si>
    <t>HIGOS SECOS SIN HARINA 250gr</t>
  </si>
  <si>
    <t>HIGOS SECOS SIN HARINA 500gr</t>
  </si>
  <si>
    <t>HIGOS SECOS SIN HARINA 1Kg</t>
  </si>
  <si>
    <t>HIGOS SECOS CON HARINA 250gr</t>
  </si>
  <si>
    <t>HIGOS SECOS CON HARINA 500gr</t>
  </si>
  <si>
    <t>HIGOS SECOS CON HARINA 1Kg</t>
  </si>
  <si>
    <t>MERMELADA DE CEREZA Bote 400gr</t>
  </si>
  <si>
    <t>MERMELADA DE NARANJA Bote 400gr</t>
  </si>
  <si>
    <t>COMPOTA DE PERA Bote 400gr</t>
  </si>
  <si>
    <t>DESCRIPCIÓN</t>
  </si>
  <si>
    <t>Croquetas de boletus (6 uds.)</t>
  </si>
  <si>
    <t>Croquetas de boletus - Veganas (6 uds.)</t>
  </si>
  <si>
    <t>Croquetas de queso cabrales (6 uds.)</t>
  </si>
  <si>
    <t>Pimientos del piquillo rellenos de salteado de verduras con boletus y esencia de trufa (5 uds.)</t>
  </si>
  <si>
    <t>Pimientos del piquillo rellenos de salteado de verduras con boletus y esencia de trufa (5 uds.) - Vegano</t>
  </si>
  <si>
    <t>Lasagna de pisto con setas y bechamel de ajo y cinco pimientas</t>
  </si>
  <si>
    <t>Lasagna de pisto con setas y bechamel de ajo y cinco pimientas - Vegana</t>
  </si>
  <si>
    <t>Medallones de seitán al ajo y salsa de soja con reducción de Pedro Ximénez y cebolla caramelizada - Vegano</t>
  </si>
  <si>
    <t>Vichissoise con crujiente de parmesano</t>
  </si>
  <si>
    <t>Vichissoise con crujiente de parmesano - Vegano</t>
  </si>
  <si>
    <t>Las opciones en negrita con asterisco tienen su variante vegana *</t>
  </si>
  <si>
    <t>Las opciones en rojo son veganas</t>
  </si>
  <si>
    <t>Las opciones normales son vegetarianas</t>
  </si>
  <si>
    <t>Todos los platos envasados al vacío con fecha de producción, caducidad e ingredientes utilizados.</t>
  </si>
  <si>
    <t>PROXIMAMENTE NUEVAS INCORPORACIONES DE PLATOS VEGETARIANOS/VEGANOS DE ESTILO GOURMET</t>
  </si>
  <si>
    <t>Café no certificado, tueste natural, molido  (pack 250 gr)</t>
  </si>
  <si>
    <t>Café no certificado, tueste natural, mezcla 50/50 (pack 250 gr)</t>
  </si>
  <si>
    <t>Café ecológico certificado, molido, tueste natural (pack 250 gr)</t>
  </si>
  <si>
    <t>Café no certificado, en grano (pack 1 kg)</t>
  </si>
  <si>
    <t>Café no certificado, tueste natural (pack 1 kg)</t>
  </si>
  <si>
    <t>Café no certificado, mezcla 70/30 (pack 1 kg)</t>
  </si>
  <si>
    <t>Anacardo natural ecológico certificado (pack 85gr)</t>
  </si>
  <si>
    <t>PROVEEDORES</t>
  </si>
  <si>
    <t>CORREO / TLF PEDIDO</t>
  </si>
  <si>
    <t>FORMA DE PAGO</t>
  </si>
  <si>
    <t>MADRINO/PADRINA</t>
  </si>
  <si>
    <t>CONTACTO</t>
  </si>
  <si>
    <t>EFECTIVO</t>
  </si>
  <si>
    <t>BANCO</t>
  </si>
  <si>
    <t>OFICINA</t>
  </si>
  <si>
    <t>Nº CUENTA</t>
  </si>
  <si>
    <t>Por email en su hoja de pedido</t>
  </si>
  <si>
    <t>Lo llevará al COMITÉ los ´LUNES, SI NO PUEDE LOS MARTES por la TRDE</t>
  </si>
  <si>
    <t> cannivetti@gmail.com</t>
  </si>
  <si>
    <t>En mano el pedido anterior</t>
  </si>
  <si>
    <t>Lo llevará al local los Martes por la mañana</t>
  </si>
  <si>
    <t>colquico@hotmail.com</t>
  </si>
  <si>
    <t>BANKIA</t>
  </si>
  <si>
    <t>2038 1775 81 3000907526</t>
  </si>
  <si>
    <t>Pedido minimo de 2 cajas de 24 botellines cada una, cada dos meses. Reparto conjunto con Karakola martes.</t>
  </si>
  <si>
    <t>www.cervezaveer.com / Nacho - 620007678, Silvia - 665479030</t>
  </si>
  <si>
    <t>trajiner@gmail.com</t>
  </si>
  <si>
    <t>Por email en su hoja de pedido el jueves</t>
  </si>
  <si>
    <t>Lo dejan en el local los martes a las 19:00hrs</t>
  </si>
  <si>
    <t>ecoopan@gmail.com</t>
  </si>
  <si>
    <t>2038 1126 45 3002440766</t>
  </si>
  <si>
    <t>MatrículaS: 0135 DJY; 2906 GZN; si no hay pedido una semana, hay que enviarles un mail avisándoles porque si no, repiten el de la semana anterior.</t>
  </si>
  <si>
    <t>Contestador: 917857693  Enkarni: 665 13 63 01
Juan Carlos: 651 50 11 37</t>
  </si>
  <si>
    <t>huevoselmajadal@gmail.com</t>
  </si>
  <si>
    <t>3058 5301 99 2810023562                                      
CONCEPTO: G.C.CNT (DÍA) - Pago semanal</t>
  </si>
  <si>
    <t>PEDIDO RAL. se recibe los martes. Compromiso de pedido: 15 docenas cada 15 días. Hay que pagar 4 euros de portes</t>
  </si>
  <si>
    <t>Pilar: 609828003, Cristina: 661701483</t>
  </si>
  <si>
    <t>Por email</t>
  </si>
  <si>
    <t>Lo dejará los martes entre 19 y 20:00 hrs</t>
  </si>
  <si>
    <t>adinhodi@gmail.com</t>
  </si>
  <si>
    <t>Por sms a Eva 646019408 o Silvano 625748845 (confirmaran con sms que les ha llegado)</t>
  </si>
  <si>
    <t>Lo dejará los martes por la mañana</t>
  </si>
  <si>
    <t>evavuski@yahoo.es</t>
  </si>
  <si>
    <t>LA JABONERA CLANDESTINA</t>
  </si>
  <si>
    <t>jaboneraclandestina@riseup.net</t>
  </si>
  <si>
    <t>VINOS ÁMBIZ</t>
  </si>
  <si>
    <t>enestoslugares@gmail.com</t>
  </si>
  <si>
    <t>Martes mañana en el local (entre 10:30 y 11)</t>
  </si>
  <si>
    <t>0075 5838 17 0600054749 Concepto: Nº de Albaran</t>
  </si>
  <si>
    <t>983 035 021;  Julio-615 680 691</t>
  </si>
  <si>
    <t>por la mañana en el local</t>
  </si>
  <si>
    <t>Dejar en el Sov al dia siguiente (miercoles)</t>
  </si>
  <si>
    <t>En mano el pedido anterior/ dejar al dia siguente en el SOV</t>
  </si>
  <si>
    <t>IMPORTE TOTAL DE ESTE PEDIDO</t>
  </si>
  <si>
    <t>CERVEZA ARTESANA</t>
  </si>
  <si>
    <t>LECHE, QUESO YOGOUR</t>
  </si>
  <si>
    <t>INTRUCCION 2</t>
  </si>
  <si>
    <t>PAN Y BIZCOCHO</t>
  </si>
  <si>
    <t>BIZCOCHO ESPELTERO PEQUEÑO (con harina de espelta y sin leche animal)</t>
  </si>
  <si>
    <t>400 gr</t>
  </si>
  <si>
    <t>15/09/12</t>
  </si>
  <si>
    <t>BIZCOCHO DE LAS 4 HARINAS PEQUEÑO (Con harinas de mijo, arroz, alforfón y castaña, sin leche animal y sin gluten)</t>
  </si>
  <si>
    <t>BIZCOCHO DE CACAO Y CHOCOLATE GRANDE (Con harina de trigo negrillo y sin leche animal)</t>
  </si>
  <si>
    <t>600 gr</t>
  </si>
  <si>
    <t>BIZCOCHO MEZCLA DE ALMENDRA GRANDE (Con harinas de almendra y negrillo y sin leche animal)</t>
  </si>
  <si>
    <t>BIZCOCHO DE PLÁTANO Y NUECES PEQUEÑO (Con harina de trigo negrillo y sin leche animal)</t>
  </si>
  <si>
    <t>Leche fresca pasteurizada de vaca (1 l. - Caduca el martes)</t>
  </si>
  <si>
    <t>Queso semicurado de vaca (1 pieza)</t>
  </si>
  <si>
    <t>Bizcocho de Frutas-350 gr</t>
  </si>
  <si>
    <t>Lentejas de Tierra de Campos (Compra mínima 25 kg)</t>
  </si>
  <si>
    <t>Alubias blanca de León                                      (Kilos sueltos)</t>
  </si>
  <si>
    <t>MONTESIERRA JOVEN (SOMONTANO)</t>
  </si>
  <si>
    <t>GRAN CONDAL RIOJA JOVEN</t>
  </si>
  <si>
    <t>FINCA LA ESTACADA 12 MESES EN BARRICA (UCLES)</t>
  </si>
  <si>
    <t>Queso Fresco de Leche de Cabra Pasteurizada</t>
  </si>
  <si>
    <t>500g</t>
  </si>
  <si>
    <t>Queso Curado Leche Cruda Oveja con Pimentón</t>
  </si>
  <si>
    <t>0,5 kg</t>
  </si>
  <si>
    <t>Queso Tipo Camembert de Leche Cabra Pasteurizada con Moho Blanco</t>
  </si>
  <si>
    <t>500 gr</t>
  </si>
  <si>
    <t>1-    Enviar email a la lista de correos del grupo de consumo (consumo-sov@googlegroups.com ) indicando en el asunto “CIERRE DE HOJA DE PEDIDOS. A PARTIR DE ESTE MOMENTO, NO SE PUEDE PEDIR” y en el que se mencione que, a partir de este momento, quedan cerrados los pedidos hasta aviso de nueva apertura; que los totales de los pedidos serán enviados a esta lista en unos minutos y,  recordando que el pedido podrá recogerse en el local contiguo a la Taberna Alabanda (C/ Miguel Servet, 15) el Martes (fecha) entre 20:30 y 22:00 hrs.</t>
  </si>
</sst>
</file>

<file path=xl/styles.xml><?xml version="1.0" encoding="utf-8"?>
<styleSheet xmlns="http://schemas.openxmlformats.org/spreadsheetml/2006/main">
  <numFmts count="7">
    <numFmt numFmtId="164" formatCode="&quot;$&quot;#,##0.00\ ;&quot;$&quot;\(#,##0.00\)"/>
    <numFmt numFmtId="165" formatCode="0.000000000000000"/>
    <numFmt numFmtId="167" formatCode="d\-mmm\-yyyy;@"/>
    <numFmt numFmtId="168" formatCode="d\-mmm;@"/>
    <numFmt numFmtId="169" formatCode="#,##0.00\ [$€-1]"/>
    <numFmt numFmtId="171" formatCode="#,##0.00;\-#,##0.00\ [$€]"/>
    <numFmt numFmtId="172" formatCode="m/d/yyyy;@"/>
  </numFmts>
  <fonts count="327">
    <font>
      <sz val="10"/>
      <color rgb="FF000000"/>
      <name val="Arial"/>
    </font>
    <font>
      <sz val="10"/>
      <color rgb="FF000000"/>
      <name val="Arial"/>
    </font>
    <font>
      <b/>
      <sz val="10"/>
      <color rgb="FF000000"/>
      <name val="Arial"/>
    </font>
    <font>
      <sz val="10"/>
      <color rgb="FF000000"/>
      <name val="Arial"/>
    </font>
    <font>
      <sz val="9"/>
      <color rgb="FF000000"/>
      <name val="Arial"/>
    </font>
    <font>
      <b/>
      <sz val="14"/>
      <color rgb="FF000000"/>
      <name val="Arial"/>
    </font>
    <font>
      <sz val="10"/>
      <color rgb="FFFFFFFF"/>
      <name val="Arial"/>
    </font>
    <font>
      <sz val="10"/>
      <color rgb="FF808080"/>
      <name val="Arial"/>
    </font>
    <font>
      <b/>
      <sz val="11"/>
      <color rgb="FF000000"/>
      <name val="Arial"/>
    </font>
    <font>
      <sz val="10"/>
      <color rgb="FF000000"/>
      <name val="Arial"/>
    </font>
    <font>
      <u/>
      <sz val="10"/>
      <color rgb="FF0000FF"/>
      <name val="Arial"/>
    </font>
    <font>
      <sz val="9"/>
      <color rgb="FF000000"/>
      <name val="Arial"/>
    </font>
    <font>
      <sz val="11"/>
      <color rgb="FF000000"/>
      <name val="Arial"/>
    </font>
    <font>
      <i/>
      <sz val="11"/>
      <color rgb="FF000000"/>
      <name val="Arial"/>
    </font>
    <font>
      <b/>
      <sz val="11"/>
      <color rgb="FF000000"/>
      <name val="Arial"/>
    </font>
    <font>
      <sz val="11"/>
      <color rgb="FF000000"/>
      <name val="Arial"/>
    </font>
    <font>
      <sz val="11"/>
      <color rgb="FF000000"/>
      <name val="Arial"/>
    </font>
    <font>
      <b/>
      <sz val="11"/>
      <color rgb="FF000000"/>
      <name val="Arial"/>
    </font>
    <font>
      <sz val="11"/>
      <color rgb="FF000000"/>
      <name val="Arial"/>
    </font>
    <font>
      <sz val="10"/>
      <color rgb="FF000000"/>
      <name val="Arial"/>
    </font>
    <font>
      <u/>
      <sz val="10"/>
      <color rgb="FF808080"/>
      <name val="Arial"/>
    </font>
    <font>
      <sz val="10"/>
      <color rgb="FF000000"/>
      <name val="Arial"/>
    </font>
    <font>
      <b/>
      <sz val="10"/>
      <color rgb="FF008000"/>
      <name val="Arial"/>
    </font>
    <font>
      <sz val="10"/>
      <color rgb="FF000000"/>
      <name val="Arial"/>
    </font>
    <font>
      <u/>
      <sz val="10"/>
      <color rgb="FF000000"/>
      <name val="Calibri"/>
    </font>
    <font>
      <sz val="9"/>
      <color rgb="FF000000"/>
      <name val="Arial"/>
    </font>
    <font>
      <sz val="11"/>
      <color rgb="FF000000"/>
      <name val="Arial"/>
    </font>
    <font>
      <sz val="9"/>
      <color rgb="FF000000"/>
      <name val="Arial"/>
    </font>
    <font>
      <sz val="10"/>
      <color rgb="FF000000"/>
      <name val="Arial"/>
    </font>
    <font>
      <b/>
      <sz val="6"/>
      <color rgb="FF000000"/>
      <name val="Arial"/>
    </font>
    <font>
      <sz val="10"/>
      <color rgb="FF000000"/>
      <name val="Arial"/>
    </font>
    <font>
      <sz val="10"/>
      <color rgb="FF000000"/>
      <name val="Calibri"/>
    </font>
    <font>
      <sz val="10"/>
      <color rgb="FF000000"/>
      <name val="Arial"/>
    </font>
    <font>
      <sz val="10"/>
      <color rgb="FF000000"/>
      <name val="Arial"/>
    </font>
    <font>
      <sz val="10"/>
      <color rgb="FF000000"/>
      <name val="Arial"/>
    </font>
    <font>
      <sz val="10"/>
      <color rgb="FF000000"/>
      <name val="Arial"/>
    </font>
    <font>
      <sz val="9"/>
      <color rgb="FF000000"/>
      <name val="Arial"/>
    </font>
    <font>
      <sz val="10"/>
      <color rgb="FF000000"/>
      <name val="Arial"/>
    </font>
    <font>
      <sz val="10"/>
      <color rgb="FF000000"/>
      <name val="Arial"/>
    </font>
    <font>
      <sz val="11"/>
      <color rgb="FF000000"/>
      <name val="Arial"/>
    </font>
    <font>
      <i/>
      <sz val="11"/>
      <color rgb="FF000000"/>
      <name val="Arial"/>
    </font>
    <font>
      <b/>
      <sz val="10"/>
      <color rgb="FFFFFFFF"/>
      <name val="Arial"/>
    </font>
    <font>
      <b/>
      <sz val="10"/>
      <color rgb="FF000000"/>
      <name val="Arial"/>
    </font>
    <font>
      <sz val="11"/>
      <color rgb="FF000000"/>
      <name val="Arial"/>
    </font>
    <font>
      <sz val="10"/>
      <color rgb="FF000000"/>
      <name val="Arial"/>
    </font>
    <font>
      <sz val="10"/>
      <color rgb="FF000000"/>
      <name val="Arial"/>
    </font>
    <font>
      <sz val="10"/>
      <color rgb="FF000000"/>
      <name val="Arial"/>
    </font>
    <font>
      <sz val="10"/>
      <color rgb="FF000000"/>
      <name val="Arial"/>
    </font>
    <font>
      <b/>
      <sz val="9"/>
      <color rgb="FF808080"/>
      <name val="Arial"/>
    </font>
    <font>
      <sz val="10"/>
      <color rgb="FF000000"/>
      <name val="Arial"/>
    </font>
    <font>
      <b/>
      <sz val="9"/>
      <color rgb="FF000000"/>
      <name val="Arial"/>
    </font>
    <font>
      <sz val="10"/>
      <color rgb="FF000000"/>
      <name val="Arial"/>
    </font>
    <font>
      <i/>
      <sz val="11"/>
      <color rgb="FF000000"/>
      <name val="Arial"/>
    </font>
    <font>
      <sz val="10"/>
      <color rgb="FF222222"/>
      <name val="Calibri"/>
    </font>
    <font>
      <b/>
      <sz val="11"/>
      <color rgb="FF000000"/>
      <name val="Arial"/>
    </font>
    <font>
      <sz val="9"/>
      <color rgb="FF000000"/>
      <name val="Arial"/>
    </font>
    <font>
      <sz val="10"/>
      <color rgb="FF000000"/>
      <name val="Arial"/>
    </font>
    <font>
      <sz val="10"/>
      <color rgb="FF000000"/>
      <name val="Arial"/>
    </font>
    <font>
      <b/>
      <sz val="9"/>
      <color rgb="FFFF0000"/>
      <name val="Arial"/>
    </font>
    <font>
      <sz val="10"/>
      <color rgb="FF808080"/>
      <name val="Arial"/>
    </font>
    <font>
      <sz val="10"/>
      <color rgb="FF000000"/>
      <name val="Arial"/>
    </font>
    <font>
      <b/>
      <sz val="9"/>
      <color rgb="FF000000"/>
      <name val="Arial"/>
    </font>
    <font>
      <sz val="10"/>
      <color rgb="FF000000"/>
      <name val="Arial"/>
    </font>
    <font>
      <sz val="10"/>
      <color rgb="FF000000"/>
      <name val="Arial"/>
    </font>
    <font>
      <sz val="10"/>
      <color rgb="FF000000"/>
      <name val="Arial"/>
    </font>
    <font>
      <sz val="10"/>
      <color rgb="FF000000"/>
      <name val="Arial"/>
    </font>
    <font>
      <b/>
      <i/>
      <sz val="24"/>
      <color rgb="FFFFFFFF"/>
      <name val="Calibri"/>
    </font>
    <font>
      <sz val="11"/>
      <color rgb="FF000000"/>
      <name val="Calibri"/>
    </font>
    <font>
      <b/>
      <sz val="10"/>
      <color rgb="FF000000"/>
      <name val="Arial"/>
    </font>
    <font>
      <b/>
      <sz val="11"/>
      <color rgb="FFFF0000"/>
      <name val="Calibri"/>
    </font>
    <font>
      <b/>
      <sz val="9"/>
      <color rgb="FFFFFFFF"/>
      <name val="Arial"/>
    </font>
    <font>
      <sz val="10"/>
      <color rgb="FF000000"/>
      <name val="Arial"/>
    </font>
    <font>
      <b/>
      <sz val="8"/>
      <color rgb="FF000000"/>
      <name val="Arial"/>
    </font>
    <font>
      <sz val="11"/>
      <color rgb="FF000000"/>
      <name val="Arial"/>
    </font>
    <font>
      <u/>
      <sz val="10"/>
      <color rgb="FF0000FF"/>
      <name val="Arial"/>
    </font>
    <font>
      <sz val="10"/>
      <color rgb="FF000000"/>
      <name val="Calibri"/>
    </font>
    <font>
      <i/>
      <sz val="11"/>
      <color rgb="FF000000"/>
      <name val="Arial"/>
    </font>
    <font>
      <sz val="10"/>
      <color rgb="FF000000"/>
      <name val="Arial"/>
    </font>
    <font>
      <b/>
      <sz val="9"/>
      <color rgb="FFFFFFFF"/>
      <name val="Arial"/>
    </font>
    <font>
      <sz val="9"/>
      <color rgb="FF000000"/>
      <name val="Arial"/>
    </font>
    <font>
      <b/>
      <sz val="9"/>
      <color rgb="FF000000"/>
      <name val="Arial"/>
    </font>
    <font>
      <sz val="10"/>
      <color rgb="FF000000"/>
      <name val="Arial"/>
    </font>
    <font>
      <sz val="10"/>
      <color rgb="FF000000"/>
      <name val="Arial"/>
    </font>
    <font>
      <sz val="9"/>
      <color rgb="FF000000"/>
      <name val="Arial"/>
    </font>
    <font>
      <sz val="11"/>
      <color rgb="FF000000"/>
      <name val="Calibri"/>
    </font>
    <font>
      <b/>
      <sz val="9"/>
      <color rgb="FF000000"/>
      <name val="Arial"/>
    </font>
    <font>
      <b/>
      <sz val="8"/>
      <color rgb="FF808080"/>
      <name val="Arial"/>
    </font>
    <font>
      <b/>
      <sz val="9"/>
      <color rgb="FF000000"/>
      <name val="Arial"/>
    </font>
    <font>
      <sz val="10"/>
      <color rgb="FF808080"/>
      <name val="Arial"/>
    </font>
    <font>
      <b/>
      <sz val="10"/>
      <color rgb="FF000000"/>
      <name val="Arial"/>
    </font>
    <font>
      <sz val="9"/>
      <color rgb="FF000000"/>
      <name val="Arial"/>
    </font>
    <font>
      <b/>
      <sz val="9"/>
      <color rgb="FFFFFFFF"/>
      <name val="Arial"/>
    </font>
    <font>
      <sz val="11"/>
      <color rgb="FF000000"/>
      <name val="Arial"/>
    </font>
    <font>
      <b/>
      <sz val="14"/>
      <color rgb="FFFFFFFF"/>
      <name val="Arial"/>
    </font>
    <font>
      <sz val="10"/>
      <color rgb="FF000000"/>
      <name val="Arial"/>
    </font>
    <font>
      <b/>
      <sz val="11"/>
      <color rgb="FF000000"/>
      <name val="Arial"/>
    </font>
    <font>
      <sz val="10"/>
      <color rgb="FF000000"/>
      <name val="Arial"/>
    </font>
    <font>
      <sz val="9"/>
      <color rgb="FF000000"/>
      <name val="Arial"/>
    </font>
    <font>
      <sz val="10"/>
      <color rgb="FF000000"/>
      <name val="Calibri"/>
    </font>
    <font>
      <sz val="10"/>
      <color rgb="FF000000"/>
      <name val="Arial"/>
    </font>
    <font>
      <b/>
      <sz val="10"/>
      <color rgb="FFBFBFBF"/>
      <name val="Arial"/>
    </font>
    <font>
      <sz val="10"/>
      <color rgb="FF000000"/>
      <name val="Arial"/>
    </font>
    <font>
      <b/>
      <sz val="12"/>
      <color rgb="FF008000"/>
      <name val="Arial"/>
    </font>
    <font>
      <sz val="10"/>
      <color rgb="FF000000"/>
      <name val="Arial"/>
    </font>
    <font>
      <sz val="9"/>
      <color rgb="FF000000"/>
      <name val="Arial"/>
    </font>
    <font>
      <sz val="10"/>
      <color rgb="FF000000"/>
      <name val="Arial"/>
    </font>
    <font>
      <sz val="10"/>
      <color rgb="FF000000"/>
      <name val="Arial"/>
    </font>
    <font>
      <sz val="10"/>
      <color rgb="FF000000"/>
      <name val="Arial"/>
    </font>
    <font>
      <b/>
      <sz val="28"/>
      <color rgb="FFFFFFFF"/>
      <name val="Arial"/>
    </font>
    <font>
      <b/>
      <sz val="9"/>
      <color rgb="FF808080"/>
      <name val="Arial"/>
    </font>
    <font>
      <sz val="10"/>
      <color rgb="FF000000"/>
      <name val="Arial"/>
    </font>
    <font>
      <sz val="10"/>
      <color rgb="FF000000"/>
      <name val="Arial"/>
    </font>
    <font>
      <sz val="6"/>
      <color rgb="FF000000"/>
      <name val="Arial"/>
    </font>
    <font>
      <b/>
      <sz val="12"/>
      <color rgb="FF008000"/>
      <name val="Arial"/>
    </font>
    <font>
      <sz val="10"/>
      <color rgb="FF000000"/>
      <name val="Arial"/>
    </font>
    <font>
      <b/>
      <sz val="10"/>
      <color rgb="FFFFFFFF"/>
      <name val="Arial"/>
    </font>
    <font>
      <sz val="10"/>
      <color rgb="FF000000"/>
      <name val="Arial"/>
    </font>
    <font>
      <sz val="10"/>
      <color rgb="FF808080"/>
      <name val="Arial"/>
    </font>
    <font>
      <sz val="11"/>
      <color rgb="FF000000"/>
      <name val="Arial"/>
    </font>
    <font>
      <b/>
      <sz val="11"/>
      <color rgb="FF000000"/>
      <name val="Arial"/>
    </font>
    <font>
      <sz val="10"/>
      <color rgb="FF000000"/>
      <name val="Arial"/>
    </font>
    <font>
      <sz val="10"/>
      <color rgb="FF000000"/>
      <name val="Arial"/>
    </font>
    <font>
      <sz val="10"/>
      <color rgb="FF000000"/>
      <name val="Arial"/>
    </font>
    <font>
      <sz val="9"/>
      <color rgb="FF000000"/>
      <name val="Arial"/>
    </font>
    <font>
      <b/>
      <sz val="14"/>
      <color rgb="FF000000"/>
      <name val="Arial"/>
    </font>
    <font>
      <b/>
      <sz val="10"/>
      <color rgb="FF000000"/>
      <name val="Arial"/>
    </font>
    <font>
      <sz val="9"/>
      <color rgb="FF000000"/>
      <name val="Arial"/>
    </font>
    <font>
      <b/>
      <sz val="9"/>
      <color rgb="FFFFFFFF"/>
      <name val="Arial"/>
    </font>
    <font>
      <b/>
      <sz val="9"/>
      <color rgb="FF000000"/>
      <name val="Arial"/>
    </font>
    <font>
      <b/>
      <sz val="9"/>
      <color rgb="FFFFFFFF"/>
      <name val="Arial"/>
    </font>
    <font>
      <b/>
      <sz val="11"/>
      <color rgb="FF000000"/>
      <name val="Arial"/>
    </font>
    <font>
      <b/>
      <sz val="12"/>
      <color rgb="FFFFFFFF"/>
      <name val="Arial"/>
    </font>
    <font>
      <b/>
      <sz val="8"/>
      <color rgb="FF000000"/>
      <name val="Arial"/>
    </font>
    <font>
      <sz val="10"/>
      <color rgb="FF000000"/>
      <name val="Arial"/>
    </font>
    <font>
      <b/>
      <sz val="8"/>
      <color rgb="FF000000"/>
      <name val="Arial"/>
    </font>
    <font>
      <b/>
      <sz val="11"/>
      <color rgb="FFFFFFFF"/>
      <name val="Arial"/>
    </font>
    <font>
      <u/>
      <sz val="12"/>
      <color rgb="FF000000"/>
      <name val="Arial"/>
    </font>
    <font>
      <sz val="9"/>
      <color rgb="FF000000"/>
      <name val="Arial"/>
    </font>
    <font>
      <sz val="9"/>
      <color rgb="FF000000"/>
      <name val="Arial"/>
    </font>
    <font>
      <b/>
      <sz val="11"/>
      <color rgb="FF000000"/>
      <name val="Arial"/>
    </font>
    <font>
      <sz val="10"/>
      <color rgb="FF000000"/>
      <name val="Arial"/>
    </font>
    <font>
      <sz val="10"/>
      <color rgb="FF000000"/>
      <name val="Arial"/>
    </font>
    <font>
      <sz val="9"/>
      <color rgb="FF000000"/>
      <name val="Arial"/>
    </font>
    <font>
      <sz val="10"/>
      <color rgb="FF000000"/>
      <name val="Arial"/>
    </font>
    <font>
      <sz val="10"/>
      <color rgb="FF000000"/>
      <name val="Arial"/>
    </font>
    <font>
      <sz val="11"/>
      <color rgb="FF000000"/>
      <name val="Arial"/>
    </font>
    <font>
      <b/>
      <sz val="11"/>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b/>
      <sz val="9"/>
      <color rgb="FF000000"/>
      <name val="Arial"/>
    </font>
    <font>
      <sz val="9"/>
      <color rgb="FF000000"/>
      <name val="Arial"/>
    </font>
    <font>
      <sz val="9"/>
      <color rgb="FF000000"/>
      <name val="Arial"/>
    </font>
    <font>
      <sz val="9"/>
      <color rgb="FF000000"/>
      <name val="Arial"/>
    </font>
    <font>
      <sz val="10"/>
      <color rgb="FF000000"/>
      <name val="Arial"/>
    </font>
    <font>
      <sz val="10"/>
      <color rgb="FF000000"/>
      <name val="Arial"/>
    </font>
    <font>
      <sz val="10"/>
      <color rgb="FF000000"/>
      <name val="Arial"/>
    </font>
    <font>
      <b/>
      <sz val="9"/>
      <color rgb="FF000000"/>
      <name val="Arial"/>
    </font>
    <font>
      <sz val="10"/>
      <color rgb="FF000000"/>
      <name val="Arial"/>
    </font>
    <font>
      <i/>
      <sz val="11"/>
      <color rgb="FF000000"/>
      <name val="Arial"/>
    </font>
    <font>
      <sz val="9"/>
      <color rgb="FF000000"/>
      <name val="Arial"/>
    </font>
    <font>
      <b/>
      <sz val="8"/>
      <color rgb="FF000000"/>
      <name val="Arial"/>
    </font>
    <font>
      <b/>
      <sz val="11"/>
      <color rgb="FFFFFFFF"/>
      <name val="Arial"/>
    </font>
    <font>
      <sz val="10"/>
      <color rgb="FF808080"/>
      <name val="Arial"/>
    </font>
    <font>
      <b/>
      <sz val="20"/>
      <color rgb="FF000000"/>
      <name val="Arial"/>
    </font>
    <font>
      <b/>
      <sz val="9"/>
      <color rgb="FF000000"/>
      <name val="Arial"/>
    </font>
    <font>
      <sz val="11"/>
      <color rgb="FF000000"/>
      <name val="Arial"/>
    </font>
    <font>
      <b/>
      <sz val="9"/>
      <color rgb="FF000000"/>
      <name val="Arial"/>
    </font>
    <font>
      <sz val="20"/>
      <color rgb="FF000000"/>
      <name val="Calibri"/>
    </font>
    <font>
      <sz val="10"/>
      <color rgb="FFFFFFFF"/>
      <name val="Calibri"/>
    </font>
    <font>
      <sz val="10"/>
      <color rgb="FF000000"/>
      <name val="Arial"/>
    </font>
    <font>
      <b/>
      <sz val="14"/>
      <color rgb="FF000000"/>
      <name val="Arial"/>
    </font>
    <font>
      <sz val="10"/>
      <color rgb="FF000000"/>
      <name val="Arial"/>
    </font>
    <font>
      <sz val="9"/>
      <color rgb="FF808080"/>
      <name val="Arial"/>
    </font>
    <font>
      <b/>
      <sz val="11"/>
      <color rgb="FFFF0000"/>
      <name val="Calibri"/>
    </font>
    <font>
      <b/>
      <sz val="11"/>
      <color rgb="FF000000"/>
      <name val="Arial"/>
    </font>
    <font>
      <sz val="10"/>
      <color rgb="FF000000"/>
      <name val="Arial"/>
    </font>
    <font>
      <sz val="10"/>
      <color rgb="FFBFBFBF"/>
      <name val="Arial"/>
    </font>
    <font>
      <b/>
      <sz val="9"/>
      <color rgb="FFFFFFFF"/>
      <name val="Arial"/>
    </font>
    <font>
      <b/>
      <sz val="10"/>
      <color rgb="FF000000"/>
      <name val="Arial"/>
    </font>
    <font>
      <sz val="10"/>
      <color rgb="FF000000"/>
      <name val="Arial"/>
    </font>
    <font>
      <b/>
      <sz val="11"/>
      <color rgb="FF000000"/>
      <name val="Calibri"/>
    </font>
    <font>
      <b/>
      <sz val="11"/>
      <color rgb="FF000000"/>
      <name val="Calibri"/>
    </font>
    <font>
      <sz val="10"/>
      <color rgb="FF000000"/>
      <name val="Arial"/>
    </font>
    <font>
      <sz val="10"/>
      <color rgb="FF000000"/>
      <name val="Arial"/>
    </font>
    <font>
      <sz val="8"/>
      <color rgb="FF808080"/>
      <name val="Arial"/>
    </font>
    <font>
      <b/>
      <sz val="9"/>
      <color rgb="FF000000"/>
      <name val="Arial"/>
    </font>
    <font>
      <sz val="10"/>
      <color rgb="FF000000"/>
      <name val="Arial"/>
    </font>
    <font>
      <b/>
      <sz val="10"/>
      <color rgb="FF222222"/>
      <name val="Calibri"/>
    </font>
    <font>
      <b/>
      <sz val="9"/>
      <color rgb="FF000000"/>
      <name val="Arial"/>
    </font>
    <font>
      <sz val="10"/>
      <color rgb="FF000000"/>
      <name val="Arial"/>
    </font>
    <font>
      <b/>
      <sz val="12"/>
      <color rgb="FF008000"/>
      <name val="Arial"/>
    </font>
    <font>
      <sz val="10"/>
      <color rgb="FF000000"/>
      <name val="Arial"/>
    </font>
    <font>
      <b/>
      <sz val="11"/>
      <color rgb="FF000000"/>
      <name val="Arial"/>
    </font>
    <font>
      <sz val="10"/>
      <color rgb="FFBFBFBF"/>
      <name val="Arial"/>
    </font>
    <font>
      <b/>
      <sz val="10"/>
      <color rgb="FF000000"/>
      <name val="Arial"/>
    </font>
    <font>
      <u/>
      <sz val="10"/>
      <color rgb="FF0000FF"/>
      <name val="Arial"/>
    </font>
    <font>
      <b/>
      <sz val="11"/>
      <color rgb="FF000000"/>
      <name val="Arial"/>
    </font>
    <font>
      <sz val="11"/>
      <color rgb="FF000000"/>
      <name val="Arial"/>
    </font>
    <font>
      <b/>
      <sz val="11"/>
      <color rgb="FF000000"/>
      <name val="Arial"/>
    </font>
    <font>
      <sz val="11"/>
      <color rgb="FF000000"/>
      <name val="Arial"/>
    </font>
    <font>
      <b/>
      <sz val="10"/>
      <color rgb="FF808080"/>
      <name val="Arial"/>
    </font>
    <font>
      <b/>
      <sz val="9"/>
      <color rgb="FF000000"/>
      <name val="Arial"/>
    </font>
    <font>
      <sz val="10"/>
      <color rgb="FFFFFFFF"/>
      <name val="Arial"/>
    </font>
    <font>
      <sz val="9"/>
      <color rgb="FF000000"/>
      <name val="Arial"/>
    </font>
    <font>
      <sz val="11"/>
      <color rgb="FF000000"/>
      <name val="Arial"/>
    </font>
    <font>
      <b/>
      <sz val="9"/>
      <color rgb="FFFFFFFF"/>
      <name val="Arial"/>
    </font>
    <font>
      <b/>
      <sz val="10"/>
      <color rgb="FF000000"/>
      <name val="Arial"/>
    </font>
    <font>
      <b/>
      <sz val="11"/>
      <color rgb="FF000000"/>
      <name val="Arial"/>
    </font>
    <font>
      <sz val="9"/>
      <color rgb="FF000000"/>
      <name val="Arial"/>
    </font>
    <font>
      <sz val="11"/>
      <color rgb="FF000000"/>
      <name val="Arial"/>
    </font>
    <font>
      <sz val="10"/>
      <color rgb="FF000000"/>
      <name val="Arial"/>
    </font>
    <font>
      <sz val="10"/>
      <color rgb="FF000000"/>
      <name val="Arial"/>
    </font>
    <font>
      <b/>
      <sz val="20"/>
      <color rgb="FF000000"/>
      <name val="Arial"/>
    </font>
    <font>
      <sz val="10"/>
      <color rgb="FF000000"/>
      <name val="Arial"/>
    </font>
    <font>
      <sz val="11"/>
      <color rgb="FF000000"/>
      <name val="Arial"/>
    </font>
    <font>
      <b/>
      <sz val="10"/>
      <color rgb="FF000000"/>
      <name val="Calibri"/>
    </font>
    <font>
      <sz val="14"/>
      <color rgb="FF000000"/>
      <name val="Arial"/>
    </font>
    <font>
      <sz val="9"/>
      <color rgb="FF000000"/>
      <name val="Arial"/>
    </font>
    <font>
      <sz val="9"/>
      <color rgb="FF000000"/>
      <name val="Arial"/>
    </font>
    <font>
      <sz val="10"/>
      <color rgb="FF000000"/>
      <name val="Arial"/>
    </font>
    <font>
      <sz val="10"/>
      <color rgb="FF000000"/>
      <name val="Arial"/>
    </font>
    <font>
      <b/>
      <sz val="11"/>
      <color rgb="FF000000"/>
      <name val="Arial"/>
    </font>
    <font>
      <sz val="10"/>
      <color rgb="FF000000"/>
      <name val="Arial"/>
    </font>
    <font>
      <sz val="9"/>
      <color rgb="FF000000"/>
      <name val="Arial"/>
    </font>
    <font>
      <sz val="8"/>
      <color rgb="FF808080"/>
      <name val="Arial"/>
    </font>
    <font>
      <b/>
      <sz val="16"/>
      <color rgb="FF000000"/>
      <name val="Arial"/>
    </font>
    <font>
      <b/>
      <sz val="9"/>
      <color rgb="FFFFFFFF"/>
      <name val="Arial"/>
    </font>
    <font>
      <b/>
      <sz val="7"/>
      <color rgb="FF000000"/>
      <name val="Arial"/>
    </font>
    <font>
      <sz val="10"/>
      <color rgb="FF000000"/>
      <name val="Arial"/>
    </font>
    <font>
      <sz val="10"/>
      <color rgb="FF000000"/>
      <name val="Arial"/>
    </font>
    <font>
      <sz val="10"/>
      <color rgb="FF000000"/>
      <name val="Arial"/>
    </font>
    <font>
      <sz val="11"/>
      <color rgb="FF000000"/>
      <name val="Arial"/>
    </font>
    <font>
      <sz val="14"/>
      <color rgb="FF000000"/>
      <name val="Arial"/>
    </font>
    <font>
      <sz val="10"/>
      <color rgb="FF000000"/>
      <name val="Arial"/>
    </font>
    <font>
      <sz val="10"/>
      <color rgb="FF000000"/>
      <name val="Arial"/>
    </font>
    <font>
      <b/>
      <sz val="6"/>
      <color rgb="FF000000"/>
      <name val="Arial"/>
    </font>
    <font>
      <sz val="10"/>
      <color rgb="FF000000"/>
      <name val="Arial"/>
    </font>
    <font>
      <b/>
      <sz val="10"/>
      <color rgb="FF000000"/>
      <name val="Arial"/>
    </font>
    <font>
      <sz val="10"/>
      <color rgb="FF000000"/>
      <name val="Arial"/>
    </font>
    <font>
      <b/>
      <sz val="9"/>
      <color rgb="FF000000"/>
      <name val="Arial"/>
    </font>
    <font>
      <sz val="10"/>
      <color rgb="FFBFBFBF"/>
      <name val="Arial"/>
    </font>
    <font>
      <sz val="10"/>
      <color rgb="FF000000"/>
      <name val="Arial"/>
    </font>
    <font>
      <sz val="9"/>
      <color rgb="FF000000"/>
      <name val="Arial"/>
    </font>
    <font>
      <sz val="10"/>
      <color rgb="FF000000"/>
      <name val="Arial"/>
    </font>
    <font>
      <b/>
      <sz val="16"/>
      <color rgb="FF000000"/>
      <name val="Arial"/>
    </font>
    <font>
      <sz val="9"/>
      <color rgb="FF000000"/>
      <name val="Arial"/>
    </font>
    <font>
      <sz val="9"/>
      <color rgb="FF000000"/>
      <name val="Arial"/>
    </font>
    <font>
      <sz val="9"/>
      <color rgb="FF000000"/>
      <name val="Arial"/>
    </font>
    <font>
      <sz val="11"/>
      <color rgb="FF000000"/>
      <name val="Calibri"/>
    </font>
    <font>
      <sz val="11"/>
      <color rgb="FF000000"/>
      <name val="Arial"/>
    </font>
    <font>
      <sz val="10"/>
      <color rgb="FF000000"/>
      <name val="Calibri"/>
    </font>
    <font>
      <sz val="10"/>
      <color rgb="FF000000"/>
      <name val="Arial"/>
    </font>
    <font>
      <sz val="10"/>
      <color rgb="FF000000"/>
      <name val="Arial"/>
    </font>
    <font>
      <sz val="10"/>
      <color rgb="FF000000"/>
      <name val="Arial"/>
    </font>
    <font>
      <sz val="10"/>
      <color rgb="FF000000"/>
      <name val="Arial"/>
    </font>
    <font>
      <b/>
      <sz val="10"/>
      <color rgb="FF808080"/>
      <name val="Arial"/>
    </font>
    <font>
      <b/>
      <sz val="11"/>
      <color rgb="FFFFFFFF"/>
      <name val="Arial"/>
    </font>
    <font>
      <sz val="10"/>
      <color rgb="FF000000"/>
      <name val="Arial"/>
    </font>
    <font>
      <sz val="10"/>
      <color rgb="FF000000"/>
      <name val="Arial"/>
    </font>
    <font>
      <sz val="10"/>
      <color rgb="FF000000"/>
      <name val="Arial"/>
    </font>
    <font>
      <sz val="10"/>
      <color rgb="FF000000"/>
      <name val="Arial"/>
    </font>
    <font>
      <sz val="9"/>
      <color rgb="FF000000"/>
      <name val="Arial"/>
    </font>
    <font>
      <sz val="10"/>
      <color rgb="FF000000"/>
      <name val="Arial"/>
    </font>
    <font>
      <b/>
      <sz val="11"/>
      <color rgb="FF000000"/>
      <name val="Arial"/>
    </font>
    <font>
      <sz val="9"/>
      <color rgb="FF000000"/>
      <name val="Arial"/>
    </font>
    <font>
      <b/>
      <sz val="16"/>
      <color rgb="FF000000"/>
      <name val="Arial"/>
    </font>
    <font>
      <b/>
      <sz val="10"/>
      <color rgb="FFBFBFBF"/>
      <name val="Arial"/>
    </font>
    <font>
      <sz val="11"/>
      <color rgb="FF000000"/>
      <name val="Calibri"/>
    </font>
    <font>
      <b/>
      <sz val="10"/>
      <color rgb="FF000000"/>
      <name val="Arial"/>
    </font>
    <font>
      <sz val="10"/>
      <color rgb="FF000000"/>
      <name val="Arial"/>
    </font>
    <font>
      <sz val="14"/>
      <color rgb="FF000000"/>
      <name val="Arial"/>
    </font>
    <font>
      <sz val="11"/>
      <color rgb="FF000000"/>
      <name val="Arial"/>
    </font>
    <font>
      <b/>
      <sz val="20"/>
      <color rgb="FF000000"/>
      <name val="Arial"/>
    </font>
    <font>
      <b/>
      <sz val="10"/>
      <color rgb="FF000000"/>
      <name val="Arial"/>
    </font>
    <font>
      <b/>
      <sz val="9"/>
      <color rgb="FFFFFFFF"/>
      <name val="Arial"/>
    </font>
    <font>
      <sz val="11"/>
      <color rgb="FF000000"/>
      <name val="Arial"/>
    </font>
    <font>
      <sz val="9"/>
      <color rgb="FF000000"/>
      <name val="Arial"/>
    </font>
    <font>
      <b/>
      <sz val="11"/>
      <color rgb="FF000000"/>
      <name val="Arial"/>
    </font>
    <font>
      <sz val="10"/>
      <color rgb="FF000000"/>
      <name val="Arial"/>
    </font>
    <font>
      <sz val="10"/>
      <color rgb="FF000000"/>
      <name val="Arial"/>
    </font>
    <font>
      <sz val="12"/>
      <color rgb="FF222222"/>
      <name val="Arial"/>
    </font>
    <font>
      <b/>
      <sz val="9"/>
      <color rgb="FF000000"/>
      <name val="Arial"/>
    </font>
    <font>
      <b/>
      <sz val="10"/>
      <color rgb="FF000000"/>
      <name val="Arial"/>
    </font>
    <font>
      <sz val="10"/>
      <color rgb="FF000000"/>
      <name val="Calibri"/>
    </font>
    <font>
      <b/>
      <sz val="9"/>
      <color rgb="FF808080"/>
      <name val="Arial"/>
    </font>
    <font>
      <sz val="10"/>
      <color rgb="FF000000"/>
      <name val="Arial"/>
    </font>
    <font>
      <sz val="10"/>
      <color rgb="FF000000"/>
      <name val="Arial"/>
    </font>
    <font>
      <sz val="11"/>
      <color rgb="FF000000"/>
      <name val="Arial"/>
    </font>
    <font>
      <sz val="10"/>
      <color rgb="FF000000"/>
      <name val="Arial"/>
    </font>
    <font>
      <b/>
      <sz val="12"/>
      <color rgb="FF000000"/>
      <name val="Calibri"/>
    </font>
    <font>
      <sz val="10"/>
      <color rgb="FF000000"/>
      <name val="Arial"/>
    </font>
    <font>
      <b/>
      <sz val="9"/>
      <color rgb="FF000000"/>
      <name val="Arial"/>
    </font>
    <font>
      <b/>
      <sz val="10"/>
      <color rgb="FF000000"/>
      <name val="Arial"/>
    </font>
    <font>
      <b/>
      <sz val="16"/>
      <color rgb="FF000000"/>
      <name val="Arial"/>
    </font>
    <font>
      <sz val="6"/>
      <color rgb="FF000000"/>
      <name val="Arial"/>
    </font>
    <font>
      <sz val="10"/>
      <color rgb="FF000000"/>
      <name val="Arial"/>
    </font>
    <font>
      <sz val="8"/>
      <color rgb="FF808080"/>
      <name val="Arial"/>
    </font>
    <font>
      <b/>
      <sz val="11"/>
      <color rgb="FF000000"/>
      <name val="Arial"/>
    </font>
    <font>
      <sz val="10"/>
      <color rgb="FF000000"/>
      <name val="Arial"/>
    </font>
    <font>
      <b/>
      <sz val="11"/>
      <color rgb="FF000000"/>
      <name val="Arial"/>
    </font>
    <font>
      <b/>
      <sz val="8"/>
      <color rgb="FF000000"/>
      <name val="Arial"/>
    </font>
    <font>
      <sz val="11"/>
      <color rgb="FF000000"/>
      <name val="Arial"/>
    </font>
    <font>
      <sz val="10"/>
      <color rgb="FF000000"/>
      <name val="Arial"/>
    </font>
    <font>
      <b/>
      <sz val="9"/>
      <color rgb="FFDD0806"/>
      <name val="Arial"/>
    </font>
    <font>
      <sz val="10"/>
      <color rgb="FF000000"/>
      <name val="Arial"/>
    </font>
    <font>
      <b/>
      <sz val="10"/>
      <color rgb="FF000000"/>
      <name val="Arial"/>
    </font>
    <font>
      <sz val="10"/>
      <color rgb="FFFFFFFF"/>
      <name val="Arial"/>
    </font>
    <font>
      <b/>
      <sz val="6"/>
      <color rgb="FF000000"/>
      <name val="Arial"/>
    </font>
    <font>
      <sz val="10"/>
      <color rgb="FF000000"/>
      <name val="Arial"/>
    </font>
    <font>
      <b/>
      <sz val="9"/>
      <color rgb="FF000000"/>
      <name val="Arial"/>
    </font>
    <font>
      <sz val="9"/>
      <color rgb="FF000000"/>
      <name val="Arial"/>
    </font>
    <font>
      <sz val="10"/>
      <color rgb="FF000000"/>
      <name val="Arial"/>
    </font>
    <font>
      <sz val="10"/>
      <color rgb="FF000000"/>
      <name val="Arial"/>
    </font>
    <font>
      <b/>
      <sz val="8"/>
      <color rgb="FFFFFFFF"/>
      <name val="Arial"/>
    </font>
    <font>
      <i/>
      <sz val="11"/>
      <color rgb="FF000000"/>
      <name val="Arial"/>
    </font>
    <font>
      <sz val="9"/>
      <color rgb="FF000000"/>
      <name val="Arial"/>
    </font>
    <font>
      <sz val="10"/>
      <color rgb="FF000000"/>
      <name val="Arial"/>
    </font>
    <font>
      <sz val="10"/>
      <color rgb="FF000000"/>
      <name val="Arial"/>
    </font>
    <font>
      <sz val="10"/>
      <color rgb="FF000000"/>
      <name val="Arial"/>
    </font>
    <font>
      <b/>
      <sz val="10"/>
      <color rgb="FF000000"/>
      <name val="Arial"/>
    </font>
    <font>
      <sz val="10"/>
      <color rgb="FFBFBFBF"/>
      <name val="Arial"/>
    </font>
    <font>
      <sz val="10"/>
      <color rgb="FF000000"/>
      <name val="Arial"/>
    </font>
    <font>
      <sz val="11"/>
      <color rgb="FF000000"/>
      <name val="Calibri"/>
    </font>
  </fonts>
  <fills count="151">
    <fill>
      <patternFill patternType="none"/>
    </fill>
    <fill>
      <patternFill patternType="gray125"/>
    </fill>
    <fill>
      <patternFill patternType="solid">
        <fgColor rgb="FFD9D9D9"/>
        <bgColor indexed="64"/>
      </patternFill>
    </fill>
    <fill>
      <patternFill patternType="solid">
        <fgColor rgb="FFFAC090"/>
        <bgColor indexed="64"/>
      </patternFill>
    </fill>
    <fill>
      <patternFill patternType="solid">
        <fgColor rgb="FF000000"/>
        <bgColor indexed="64"/>
      </patternFill>
    </fill>
    <fill>
      <patternFill patternType="solid">
        <fgColor rgb="FFFDEADA"/>
        <bgColor indexed="64"/>
      </patternFill>
    </fill>
    <fill>
      <patternFill patternType="solid">
        <fgColor rgb="FFFAC090"/>
        <bgColor indexed="64"/>
      </patternFill>
    </fill>
    <fill>
      <patternFill patternType="solid">
        <fgColor rgb="FF000000"/>
        <bgColor indexed="64"/>
      </patternFill>
    </fill>
    <fill>
      <patternFill patternType="solid">
        <fgColor rgb="FFFAC090"/>
        <bgColor indexed="64"/>
      </patternFill>
    </fill>
    <fill>
      <patternFill patternType="solid">
        <fgColor rgb="FFFDEADA"/>
        <bgColor indexed="64"/>
      </patternFill>
    </fill>
    <fill>
      <patternFill patternType="solid">
        <fgColor rgb="FFA5B6CB"/>
        <bgColor indexed="64"/>
      </patternFill>
    </fill>
    <fill>
      <patternFill patternType="solid">
        <fgColor rgb="FF000000"/>
        <bgColor indexed="64"/>
      </patternFill>
    </fill>
    <fill>
      <patternFill patternType="solid">
        <fgColor rgb="FFFDEADA"/>
        <bgColor indexed="64"/>
      </patternFill>
    </fill>
    <fill>
      <patternFill patternType="solid">
        <fgColor rgb="FFFF0000"/>
        <bgColor indexed="64"/>
      </patternFill>
    </fill>
    <fill>
      <patternFill patternType="solid">
        <fgColor rgb="FF000000"/>
        <bgColor indexed="64"/>
      </patternFill>
    </fill>
    <fill>
      <patternFill patternType="solid">
        <fgColor rgb="FF000000"/>
        <bgColor indexed="64"/>
      </patternFill>
    </fill>
    <fill>
      <patternFill patternType="solid">
        <fgColor rgb="FFFDEADA"/>
        <bgColor indexed="64"/>
      </patternFill>
    </fill>
    <fill>
      <patternFill patternType="solid">
        <fgColor rgb="FFFFCC99"/>
        <bgColor indexed="64"/>
      </patternFill>
    </fill>
    <fill>
      <patternFill patternType="solid">
        <fgColor rgb="FF0D0D0D"/>
        <bgColor indexed="64"/>
      </patternFill>
    </fill>
    <fill>
      <patternFill patternType="solid">
        <fgColor rgb="FF000000"/>
        <bgColor indexed="64"/>
      </patternFill>
    </fill>
    <fill>
      <patternFill patternType="solid">
        <fgColor rgb="FF000000"/>
        <bgColor indexed="64"/>
      </patternFill>
    </fill>
    <fill>
      <patternFill patternType="solid">
        <fgColor rgb="FF000000"/>
        <bgColor indexed="64"/>
      </patternFill>
    </fill>
    <fill>
      <patternFill patternType="solid">
        <fgColor rgb="FFFFCC99"/>
        <bgColor indexed="64"/>
      </patternFill>
    </fill>
    <fill>
      <patternFill patternType="solid">
        <fgColor rgb="FF000000"/>
        <bgColor indexed="64"/>
      </patternFill>
    </fill>
    <fill>
      <patternFill patternType="solid">
        <fgColor rgb="FF0D0D0D"/>
        <bgColor indexed="64"/>
      </patternFill>
    </fill>
    <fill>
      <patternFill patternType="solid">
        <fgColor rgb="FFFFFFFF"/>
        <bgColor indexed="64"/>
      </patternFill>
    </fill>
    <fill>
      <patternFill patternType="solid">
        <fgColor rgb="FFB97135"/>
        <bgColor indexed="64"/>
      </patternFill>
    </fill>
    <fill>
      <patternFill patternType="solid">
        <fgColor rgb="FFFDE9D9"/>
        <bgColor indexed="64"/>
      </patternFill>
    </fill>
    <fill>
      <patternFill patternType="solid">
        <fgColor rgb="FF000000"/>
        <bgColor indexed="64"/>
      </patternFill>
    </fill>
    <fill>
      <patternFill patternType="solid">
        <fgColor rgb="FFC0C0C0"/>
        <bgColor indexed="64"/>
      </patternFill>
    </fill>
    <fill>
      <patternFill patternType="solid">
        <fgColor rgb="FF0D0D0D"/>
        <bgColor indexed="64"/>
      </patternFill>
    </fill>
    <fill>
      <patternFill patternType="solid">
        <fgColor rgb="FFFF0000"/>
        <bgColor indexed="64"/>
      </patternFill>
    </fill>
    <fill>
      <patternFill patternType="solid">
        <fgColor rgb="FFFDEADA"/>
        <bgColor indexed="64"/>
      </patternFill>
    </fill>
    <fill>
      <patternFill patternType="solid">
        <fgColor rgb="FFFFFF00"/>
        <bgColor indexed="64"/>
      </patternFill>
    </fill>
    <fill>
      <patternFill patternType="solid">
        <fgColor rgb="FFFAC090"/>
        <bgColor indexed="64"/>
      </patternFill>
    </fill>
    <fill>
      <patternFill patternType="solid">
        <fgColor rgb="FF0D0D0D"/>
        <bgColor indexed="64"/>
      </patternFill>
    </fill>
    <fill>
      <patternFill patternType="solid">
        <fgColor rgb="FFFAC090"/>
        <bgColor indexed="64"/>
      </patternFill>
    </fill>
    <fill>
      <patternFill patternType="solid">
        <fgColor rgb="FF000000"/>
        <bgColor indexed="64"/>
      </patternFill>
    </fill>
    <fill>
      <patternFill patternType="solid">
        <fgColor rgb="FFD9D9D9"/>
        <bgColor indexed="64"/>
      </patternFill>
    </fill>
    <fill>
      <patternFill patternType="solid">
        <fgColor rgb="FFFAC090"/>
        <bgColor indexed="64"/>
      </patternFill>
    </fill>
    <fill>
      <patternFill patternType="solid">
        <fgColor rgb="FF0D0D0D"/>
        <bgColor indexed="64"/>
      </patternFill>
    </fill>
    <fill>
      <patternFill patternType="solid">
        <fgColor rgb="FFFCD5B5"/>
        <bgColor indexed="64"/>
      </patternFill>
    </fill>
    <fill>
      <patternFill patternType="solid">
        <fgColor rgb="FFFF0000"/>
        <bgColor indexed="64"/>
      </patternFill>
    </fill>
    <fill>
      <patternFill patternType="solid">
        <fgColor rgb="FFF2F2F2"/>
        <bgColor indexed="64"/>
      </patternFill>
    </fill>
    <fill>
      <patternFill patternType="solid">
        <fgColor rgb="FF17E339"/>
        <bgColor indexed="64"/>
      </patternFill>
    </fill>
    <fill>
      <patternFill patternType="solid">
        <fgColor rgb="FFB97135"/>
        <bgColor indexed="64"/>
      </patternFill>
    </fill>
    <fill>
      <patternFill patternType="solid">
        <fgColor rgb="FFFABF8F"/>
        <bgColor indexed="64"/>
      </patternFill>
    </fill>
    <fill>
      <patternFill patternType="solid">
        <fgColor rgb="FFF2F2F2"/>
        <bgColor indexed="64"/>
      </patternFill>
    </fill>
    <fill>
      <patternFill patternType="solid">
        <fgColor rgb="FF00FF00"/>
        <bgColor indexed="64"/>
      </patternFill>
    </fill>
    <fill>
      <patternFill patternType="solid">
        <fgColor rgb="FFC0C0C0"/>
        <bgColor indexed="64"/>
      </patternFill>
    </fill>
    <fill>
      <patternFill patternType="solid">
        <fgColor rgb="FFFABF8F"/>
        <bgColor indexed="64"/>
      </patternFill>
    </fill>
    <fill>
      <patternFill patternType="solid">
        <fgColor rgb="FFFDEADA"/>
        <bgColor indexed="64"/>
      </patternFill>
    </fill>
    <fill>
      <patternFill patternType="solid">
        <fgColor rgb="FFFFFF00"/>
        <bgColor indexed="64"/>
      </patternFill>
    </fill>
    <fill>
      <patternFill patternType="solid">
        <fgColor rgb="FFFFFFFF"/>
        <bgColor indexed="64"/>
      </patternFill>
    </fill>
    <fill>
      <patternFill patternType="solid">
        <fgColor rgb="FF000000"/>
        <bgColor indexed="64"/>
      </patternFill>
    </fill>
    <fill>
      <patternFill patternType="solid">
        <fgColor rgb="FFFDE9D9"/>
        <bgColor indexed="64"/>
      </patternFill>
    </fill>
    <fill>
      <patternFill patternType="solid">
        <fgColor rgb="FFF2F2F2"/>
        <bgColor indexed="64"/>
      </patternFill>
    </fill>
    <fill>
      <patternFill patternType="solid">
        <fgColor rgb="FFC0C0C0"/>
        <bgColor indexed="64"/>
      </patternFill>
    </fill>
    <fill>
      <patternFill patternType="solid">
        <fgColor rgb="FF0D0D0D"/>
        <bgColor indexed="64"/>
      </patternFill>
    </fill>
    <fill>
      <patternFill patternType="solid">
        <fgColor rgb="FFFAC090"/>
        <bgColor indexed="64"/>
      </patternFill>
    </fill>
    <fill>
      <patternFill patternType="solid">
        <fgColor rgb="FFF9CB9C"/>
        <bgColor indexed="64"/>
      </patternFill>
    </fill>
    <fill>
      <patternFill patternType="solid">
        <fgColor rgb="FFF2F2F2"/>
        <bgColor indexed="64"/>
      </patternFill>
    </fill>
    <fill>
      <patternFill patternType="solid">
        <fgColor rgb="FFC0C0C0"/>
        <bgColor indexed="64"/>
      </patternFill>
    </fill>
    <fill>
      <patternFill patternType="solid">
        <fgColor rgb="FFFCD5B5"/>
        <bgColor indexed="64"/>
      </patternFill>
    </fill>
    <fill>
      <patternFill patternType="solid">
        <fgColor rgb="FF000000"/>
        <bgColor indexed="64"/>
      </patternFill>
    </fill>
    <fill>
      <patternFill patternType="solid">
        <fgColor rgb="FF003300"/>
        <bgColor indexed="64"/>
      </patternFill>
    </fill>
    <fill>
      <patternFill patternType="solid">
        <fgColor rgb="FFFABF8F"/>
        <bgColor indexed="64"/>
      </patternFill>
    </fill>
    <fill>
      <patternFill patternType="solid">
        <fgColor rgb="FF0D0D0D"/>
        <bgColor indexed="64"/>
      </patternFill>
    </fill>
    <fill>
      <patternFill patternType="solid">
        <fgColor rgb="FFF2F2F2"/>
        <bgColor indexed="64"/>
      </patternFill>
    </fill>
    <fill>
      <patternFill patternType="solid">
        <fgColor rgb="FFF2F2F2"/>
        <bgColor indexed="64"/>
      </patternFill>
    </fill>
    <fill>
      <patternFill patternType="solid">
        <fgColor rgb="FF000000"/>
        <bgColor indexed="64"/>
      </patternFill>
    </fill>
    <fill>
      <patternFill patternType="solid">
        <fgColor rgb="FFFCD5B5"/>
        <bgColor indexed="64"/>
      </patternFill>
    </fill>
    <fill>
      <patternFill patternType="solid">
        <fgColor rgb="FFFDE9D9"/>
        <bgColor indexed="64"/>
      </patternFill>
    </fill>
    <fill>
      <patternFill patternType="solid">
        <fgColor rgb="FF000000"/>
        <bgColor indexed="64"/>
      </patternFill>
    </fill>
    <fill>
      <patternFill patternType="solid">
        <fgColor rgb="FFFCD5B5"/>
        <bgColor indexed="64"/>
      </patternFill>
    </fill>
    <fill>
      <patternFill patternType="solid">
        <fgColor rgb="FF000000"/>
        <bgColor indexed="64"/>
      </patternFill>
    </fill>
    <fill>
      <patternFill patternType="solid">
        <fgColor rgb="FF000000"/>
        <bgColor indexed="64"/>
      </patternFill>
    </fill>
    <fill>
      <patternFill patternType="solid">
        <fgColor rgb="FFEFEFEF"/>
        <bgColor indexed="64"/>
      </patternFill>
    </fill>
    <fill>
      <patternFill patternType="solid">
        <fgColor rgb="FF000000"/>
        <bgColor indexed="64"/>
      </patternFill>
    </fill>
    <fill>
      <patternFill patternType="solid">
        <fgColor rgb="FFFAC090"/>
        <bgColor indexed="64"/>
      </patternFill>
    </fill>
    <fill>
      <patternFill patternType="solid">
        <fgColor rgb="FF000000"/>
        <bgColor indexed="64"/>
      </patternFill>
    </fill>
    <fill>
      <patternFill patternType="solid">
        <fgColor rgb="FFF2F2F2"/>
        <bgColor indexed="64"/>
      </patternFill>
    </fill>
    <fill>
      <patternFill patternType="solid">
        <fgColor rgb="FF000000"/>
        <bgColor indexed="64"/>
      </patternFill>
    </fill>
    <fill>
      <patternFill patternType="solid">
        <fgColor rgb="FF000000"/>
        <bgColor indexed="64"/>
      </patternFill>
    </fill>
    <fill>
      <patternFill patternType="solid">
        <fgColor rgb="FFF2F2F2"/>
        <bgColor indexed="64"/>
      </patternFill>
    </fill>
    <fill>
      <patternFill patternType="solid">
        <fgColor rgb="FF4BACC6"/>
        <bgColor indexed="64"/>
      </patternFill>
    </fill>
    <fill>
      <patternFill patternType="solid">
        <fgColor rgb="FFFF0000"/>
        <bgColor indexed="64"/>
      </patternFill>
    </fill>
    <fill>
      <patternFill patternType="solid">
        <fgColor rgb="FF000000"/>
        <bgColor indexed="64"/>
      </patternFill>
    </fill>
    <fill>
      <patternFill patternType="solid">
        <fgColor rgb="FFA5B6CB"/>
        <bgColor indexed="64"/>
      </patternFill>
    </fill>
    <fill>
      <patternFill patternType="solid">
        <fgColor rgb="FFC0C0C0"/>
        <bgColor indexed="64"/>
      </patternFill>
    </fill>
    <fill>
      <patternFill patternType="solid">
        <fgColor rgb="FFFFFFFF"/>
        <bgColor indexed="64"/>
      </patternFill>
    </fill>
    <fill>
      <patternFill patternType="solid">
        <fgColor rgb="FFFFFF00"/>
        <bgColor indexed="64"/>
      </patternFill>
    </fill>
    <fill>
      <patternFill patternType="solid">
        <fgColor rgb="FFFAC090"/>
        <bgColor indexed="64"/>
      </patternFill>
    </fill>
    <fill>
      <patternFill patternType="solid">
        <fgColor rgb="FF000000"/>
        <bgColor indexed="64"/>
      </patternFill>
    </fill>
    <fill>
      <patternFill patternType="solid">
        <fgColor rgb="FFFABF8F"/>
        <bgColor indexed="64"/>
      </patternFill>
    </fill>
    <fill>
      <patternFill patternType="solid">
        <fgColor rgb="FF000000"/>
        <bgColor indexed="64"/>
      </patternFill>
    </fill>
    <fill>
      <patternFill patternType="solid">
        <fgColor rgb="FF0D0D0D"/>
        <bgColor indexed="64"/>
      </patternFill>
    </fill>
    <fill>
      <patternFill patternType="solid">
        <fgColor rgb="FFFFFF00"/>
        <bgColor indexed="64"/>
      </patternFill>
    </fill>
    <fill>
      <patternFill patternType="solid">
        <fgColor rgb="FFFDE9D9"/>
        <bgColor indexed="64"/>
      </patternFill>
    </fill>
    <fill>
      <patternFill patternType="solid">
        <fgColor rgb="FFFF0000"/>
        <bgColor indexed="64"/>
      </patternFill>
    </fill>
    <fill>
      <patternFill patternType="solid">
        <fgColor rgb="FFFFFFFF"/>
        <bgColor indexed="64"/>
      </patternFill>
    </fill>
    <fill>
      <patternFill patternType="solid">
        <fgColor rgb="FF000000"/>
        <bgColor indexed="64"/>
      </patternFill>
    </fill>
    <fill>
      <patternFill patternType="solid">
        <fgColor rgb="FFFAC090"/>
        <bgColor indexed="64"/>
      </patternFill>
    </fill>
    <fill>
      <patternFill patternType="solid">
        <fgColor rgb="FFFFFF00"/>
        <bgColor indexed="64"/>
      </patternFill>
    </fill>
    <fill>
      <patternFill patternType="solid">
        <fgColor rgb="FF0D0D0D"/>
        <bgColor indexed="64"/>
      </patternFill>
    </fill>
    <fill>
      <patternFill patternType="solid">
        <fgColor rgb="FFF2F2F2"/>
        <bgColor indexed="64"/>
      </patternFill>
    </fill>
    <fill>
      <patternFill patternType="solid">
        <fgColor rgb="FFB3A2C7"/>
        <bgColor indexed="64"/>
      </patternFill>
    </fill>
    <fill>
      <patternFill patternType="solid">
        <fgColor rgb="FFFF0000"/>
        <bgColor indexed="64"/>
      </patternFill>
    </fill>
    <fill>
      <patternFill patternType="solid">
        <fgColor rgb="FFFFFFFF"/>
        <bgColor indexed="64"/>
      </patternFill>
    </fill>
    <fill>
      <patternFill patternType="solid">
        <fgColor rgb="FFEFEFEF"/>
        <bgColor indexed="64"/>
      </patternFill>
    </fill>
    <fill>
      <patternFill patternType="solid">
        <fgColor rgb="FF000000"/>
        <bgColor indexed="64"/>
      </patternFill>
    </fill>
    <fill>
      <patternFill patternType="solid">
        <fgColor rgb="FFEFEFEF"/>
        <bgColor indexed="64"/>
      </patternFill>
    </fill>
    <fill>
      <patternFill patternType="solid">
        <fgColor rgb="FFF2F2F2"/>
        <bgColor indexed="64"/>
      </patternFill>
    </fill>
    <fill>
      <patternFill patternType="solid">
        <fgColor rgb="FF09AF01"/>
        <bgColor indexed="64"/>
      </patternFill>
    </fill>
    <fill>
      <patternFill patternType="solid">
        <fgColor rgb="FF000000"/>
        <bgColor indexed="64"/>
      </patternFill>
    </fill>
    <fill>
      <patternFill patternType="solid">
        <fgColor rgb="FFFAC090"/>
        <bgColor indexed="64"/>
      </patternFill>
    </fill>
    <fill>
      <patternFill patternType="solid">
        <fgColor rgb="FFFDEADA"/>
        <bgColor indexed="64"/>
      </patternFill>
    </fill>
    <fill>
      <patternFill patternType="solid">
        <fgColor rgb="FF4BACC6"/>
        <bgColor indexed="64"/>
      </patternFill>
    </fill>
    <fill>
      <patternFill patternType="solid">
        <fgColor rgb="FF000000"/>
        <bgColor indexed="64"/>
      </patternFill>
    </fill>
    <fill>
      <patternFill patternType="solid">
        <fgColor rgb="FF000000"/>
        <bgColor indexed="64"/>
      </patternFill>
    </fill>
    <fill>
      <patternFill patternType="solid">
        <fgColor rgb="FF000000"/>
        <bgColor indexed="64"/>
      </patternFill>
    </fill>
    <fill>
      <patternFill patternType="solid">
        <fgColor rgb="FF92D050"/>
        <bgColor indexed="64"/>
      </patternFill>
    </fill>
    <fill>
      <patternFill patternType="solid">
        <fgColor rgb="FF000000"/>
        <bgColor indexed="64"/>
      </patternFill>
    </fill>
    <fill>
      <patternFill patternType="solid">
        <fgColor rgb="FFFDEADA"/>
        <bgColor indexed="64"/>
      </patternFill>
    </fill>
    <fill>
      <patternFill patternType="solid">
        <fgColor rgb="FFD9D9D9"/>
        <bgColor indexed="64"/>
      </patternFill>
    </fill>
    <fill>
      <patternFill patternType="solid">
        <fgColor rgb="FFFFFF00"/>
        <bgColor indexed="64"/>
      </patternFill>
    </fill>
    <fill>
      <patternFill patternType="solid">
        <fgColor rgb="FFFAC090"/>
        <bgColor indexed="64"/>
      </patternFill>
    </fill>
    <fill>
      <patternFill patternType="solid">
        <fgColor rgb="FF000000"/>
        <bgColor indexed="64"/>
      </patternFill>
    </fill>
    <fill>
      <patternFill patternType="solid">
        <fgColor rgb="FFFDEADA"/>
        <bgColor indexed="64"/>
      </patternFill>
    </fill>
    <fill>
      <patternFill patternType="solid">
        <fgColor rgb="FFFF0000"/>
        <bgColor indexed="64"/>
      </patternFill>
    </fill>
    <fill>
      <patternFill patternType="solid">
        <fgColor rgb="FFFABF8F"/>
        <bgColor indexed="64"/>
      </patternFill>
    </fill>
    <fill>
      <patternFill patternType="solid">
        <fgColor rgb="FFFFFFFF"/>
        <bgColor indexed="64"/>
      </patternFill>
    </fill>
    <fill>
      <patternFill patternType="solid">
        <fgColor rgb="FF000000"/>
        <bgColor indexed="64"/>
      </patternFill>
    </fill>
    <fill>
      <patternFill patternType="solid">
        <fgColor rgb="FFFF0000"/>
        <bgColor indexed="64"/>
      </patternFill>
    </fill>
    <fill>
      <patternFill patternType="solid">
        <fgColor rgb="FF92D050"/>
        <bgColor indexed="64"/>
      </patternFill>
    </fill>
    <fill>
      <patternFill patternType="solid">
        <fgColor rgb="FFC0C0C0"/>
        <bgColor indexed="64"/>
      </patternFill>
    </fill>
    <fill>
      <patternFill patternType="solid">
        <fgColor rgb="FFFFFF00"/>
        <bgColor indexed="64"/>
      </patternFill>
    </fill>
    <fill>
      <patternFill patternType="solid">
        <fgColor rgb="FFF2F2F2"/>
        <bgColor indexed="64"/>
      </patternFill>
    </fill>
    <fill>
      <patternFill patternType="solid">
        <fgColor rgb="FFFDEADA"/>
        <bgColor indexed="64"/>
      </patternFill>
    </fill>
    <fill>
      <patternFill patternType="solid">
        <fgColor rgb="FFFAC090"/>
        <bgColor indexed="64"/>
      </patternFill>
    </fill>
    <fill>
      <patternFill patternType="solid">
        <fgColor rgb="FFFFFF00"/>
        <bgColor indexed="64"/>
      </patternFill>
    </fill>
    <fill>
      <patternFill patternType="solid">
        <fgColor rgb="FF000000"/>
        <bgColor indexed="64"/>
      </patternFill>
    </fill>
    <fill>
      <patternFill patternType="solid">
        <fgColor rgb="FFD9D9D9"/>
        <bgColor indexed="64"/>
      </patternFill>
    </fill>
    <fill>
      <patternFill patternType="solid">
        <fgColor rgb="FFF2F2F2"/>
        <bgColor indexed="64"/>
      </patternFill>
    </fill>
    <fill>
      <patternFill patternType="solid">
        <fgColor rgb="FFFFFF00"/>
        <bgColor indexed="64"/>
      </patternFill>
    </fill>
    <fill>
      <patternFill patternType="solid">
        <fgColor rgb="FF000000"/>
        <bgColor indexed="64"/>
      </patternFill>
    </fill>
    <fill>
      <patternFill patternType="solid">
        <fgColor rgb="FFFDEADA"/>
        <bgColor indexed="64"/>
      </patternFill>
    </fill>
    <fill>
      <patternFill patternType="solid">
        <fgColor rgb="FFFDEADA"/>
        <bgColor indexed="64"/>
      </patternFill>
    </fill>
    <fill>
      <patternFill patternType="solid">
        <fgColor rgb="FFB3A2C7"/>
        <bgColor indexed="64"/>
      </patternFill>
    </fill>
    <fill>
      <patternFill patternType="solid">
        <fgColor rgb="FFFFFF00"/>
        <bgColor indexed="64"/>
      </patternFill>
    </fill>
    <fill>
      <patternFill patternType="solid">
        <fgColor rgb="FFF2F2F2"/>
        <bgColor indexed="64"/>
      </patternFill>
    </fill>
  </fills>
  <borders count="288">
    <border>
      <left/>
      <right/>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medium">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7">
    <xf numFmtId="0" fontId="0" fillId="0" borderId="0" xfId="0" applyAlignment="1">
      <alignment wrapText="1"/>
    </xf>
    <xf numFmtId="164" fontId="1" fillId="0" borderId="0" xfId="0" applyNumberFormat="1" applyFont="1" applyAlignment="1">
      <alignment horizontal="center" vertical="center"/>
    </xf>
    <xf numFmtId="0" fontId="3" fillId="0" borderId="2" xfId="0" applyFont="1" applyBorder="1" applyAlignment="1">
      <alignment wrapText="1" shrinkToFit="1"/>
    </xf>
    <xf numFmtId="0" fontId="4" fillId="0" borderId="3" xfId="0" applyFont="1" applyBorder="1" applyAlignment="1">
      <alignment wrapText="1"/>
    </xf>
    <xf numFmtId="0" fontId="5" fillId="0" borderId="4" xfId="0" applyFont="1" applyBorder="1" applyAlignment="1">
      <alignment vertical="center" wrapText="1"/>
    </xf>
    <xf numFmtId="0" fontId="6" fillId="0" borderId="5" xfId="0" applyFont="1" applyBorder="1" applyAlignment="1">
      <alignment vertical="center"/>
    </xf>
    <xf numFmtId="0" fontId="7" fillId="0" borderId="6" xfId="0" applyFont="1" applyBorder="1" applyAlignment="1">
      <alignment vertical="center" wrapText="1"/>
    </xf>
    <xf numFmtId="2" fontId="8" fillId="3" borderId="7" xfId="0" applyNumberFormat="1" applyFont="1" applyFill="1" applyBorder="1" applyAlignment="1">
      <alignment horizontal="center" vertical="center"/>
    </xf>
    <xf numFmtId="0" fontId="9" fillId="0" borderId="8" xfId="0" applyFont="1" applyBorder="1" applyAlignment="1">
      <alignment wrapText="1"/>
    </xf>
    <xf numFmtId="0" fontId="10" fillId="0" borderId="0" xfId="0" applyFont="1" applyAlignment="1">
      <alignment wrapText="1"/>
    </xf>
    <xf numFmtId="4" fontId="11" fillId="0" borderId="9" xfId="0" applyNumberFormat="1" applyFont="1" applyBorder="1" applyAlignment="1">
      <alignment vertical="center" wrapText="1"/>
    </xf>
    <xf numFmtId="0" fontId="12" fillId="4" borderId="10" xfId="0" applyFont="1" applyFill="1" applyBorder="1" applyAlignment="1">
      <alignment vertical="center"/>
    </xf>
    <xf numFmtId="0" fontId="13" fillId="5" borderId="11" xfId="0" applyFont="1" applyFill="1" applyBorder="1" applyAlignment="1">
      <alignment horizontal="center" vertical="center" wrapText="1"/>
    </xf>
    <xf numFmtId="0" fontId="15" fillId="7" borderId="13" xfId="0" applyFont="1" applyFill="1" applyBorder="1" applyAlignment="1">
      <alignment vertical="center" wrapText="1"/>
    </xf>
    <xf numFmtId="0" fontId="16" fillId="8" borderId="14" xfId="0" applyFont="1" applyFill="1" applyBorder="1" applyAlignment="1">
      <alignment vertical="center"/>
    </xf>
    <xf numFmtId="2" fontId="17" fillId="9" borderId="15" xfId="0" applyNumberFormat="1" applyFont="1" applyFill="1" applyBorder="1" applyAlignment="1">
      <alignment horizontal="center" vertical="center"/>
    </xf>
    <xf numFmtId="0" fontId="19" fillId="10" borderId="17" xfId="0" applyFont="1" applyFill="1" applyBorder="1" applyAlignment="1">
      <alignment horizontal="center"/>
    </xf>
    <xf numFmtId="0" fontId="20" fillId="0" borderId="18" xfId="0" applyFont="1" applyBorder="1" applyAlignment="1">
      <alignment vertical="center" wrapText="1"/>
    </xf>
    <xf numFmtId="0" fontId="21" fillId="0" borderId="19" xfId="0" applyFont="1" applyBorder="1" applyAlignment="1">
      <alignment horizontal="center" wrapText="1"/>
    </xf>
    <xf numFmtId="0" fontId="22" fillId="0" borderId="20" xfId="0" applyFont="1" applyBorder="1" applyAlignment="1">
      <alignment horizontal="left" vertical="center"/>
    </xf>
    <xf numFmtId="0" fontId="23" fillId="0" borderId="21" xfId="0" applyFont="1" applyBorder="1"/>
    <xf numFmtId="0" fontId="24" fillId="0" borderId="22" xfId="0" applyFont="1" applyBorder="1" applyAlignment="1">
      <alignment horizontal="center" wrapText="1"/>
    </xf>
    <xf numFmtId="165" fontId="25" fillId="11" borderId="23" xfId="0" applyNumberFormat="1" applyFont="1" applyFill="1" applyBorder="1" applyAlignment="1">
      <alignment vertical="top" wrapText="1"/>
    </xf>
    <xf numFmtId="0" fontId="26" fillId="12" borderId="24" xfId="0" applyFont="1" applyFill="1" applyBorder="1" applyAlignment="1">
      <alignment horizontal="center" vertical="center" wrapText="1"/>
    </xf>
    <xf numFmtId="2" fontId="27" fillId="0" borderId="25" xfId="0" applyNumberFormat="1" applyFont="1" applyBorder="1" applyAlignment="1">
      <alignment horizontal="center" vertical="center" wrapText="1"/>
    </xf>
    <xf numFmtId="0" fontId="28" fillId="0" borderId="26" xfId="0" applyFont="1" applyBorder="1" applyAlignment="1">
      <alignment vertical="center"/>
    </xf>
    <xf numFmtId="0" fontId="29" fillId="13" borderId="27" xfId="0" applyFont="1" applyFill="1" applyBorder="1" applyAlignment="1">
      <alignment horizontal="center" vertical="center" wrapText="1"/>
    </xf>
    <xf numFmtId="0" fontId="30" fillId="0" borderId="28" xfId="0" applyFont="1" applyBorder="1"/>
    <xf numFmtId="0" fontId="31" fillId="0" borderId="29" xfId="0" applyFont="1" applyBorder="1" applyAlignment="1">
      <alignment horizontal="center" wrapText="1"/>
    </xf>
    <xf numFmtId="0" fontId="32" fillId="0" borderId="30" xfId="0" applyFont="1" applyBorder="1" applyAlignment="1">
      <alignment horizontal="center" wrapText="1"/>
    </xf>
    <xf numFmtId="4" fontId="33" fillId="0" borderId="31" xfId="0" applyNumberFormat="1" applyFont="1" applyBorder="1" applyAlignment="1">
      <alignment horizontal="center" vertical="center"/>
    </xf>
    <xf numFmtId="1" fontId="35" fillId="0" borderId="0" xfId="0" applyNumberFormat="1" applyFont="1" applyAlignment="1">
      <alignment horizontal="center" wrapText="1"/>
    </xf>
    <xf numFmtId="4" fontId="36" fillId="0" borderId="33" xfId="0" applyNumberFormat="1" applyFont="1" applyBorder="1" applyAlignment="1">
      <alignment horizontal="center" wrapText="1"/>
    </xf>
    <xf numFmtId="0" fontId="37" fillId="14" borderId="0" xfId="0" applyFont="1" applyFill="1" applyAlignment="1">
      <alignment horizontal="center" vertical="center"/>
    </xf>
    <xf numFmtId="0" fontId="38" fillId="15" borderId="34" xfId="0" applyFont="1" applyFill="1" applyBorder="1" applyAlignment="1">
      <alignment vertical="center"/>
    </xf>
    <xf numFmtId="0" fontId="39" fillId="16" borderId="35" xfId="0" applyFont="1" applyFill="1" applyBorder="1" applyAlignment="1">
      <alignment vertical="center"/>
    </xf>
    <xf numFmtId="0" fontId="40" fillId="17" borderId="36" xfId="0" applyFont="1" applyFill="1" applyBorder="1" applyAlignment="1">
      <alignment horizontal="center" vertical="center" wrapText="1"/>
    </xf>
    <xf numFmtId="0" fontId="41" fillId="18" borderId="37" xfId="0" applyFont="1" applyFill="1" applyBorder="1" applyAlignment="1">
      <alignment horizontal="center" wrapText="1"/>
    </xf>
    <xf numFmtId="0" fontId="42" fillId="0" borderId="38" xfId="0" applyFont="1" applyBorder="1" applyAlignment="1">
      <alignment vertical="center" wrapText="1"/>
    </xf>
    <xf numFmtId="167" fontId="43" fillId="19" borderId="39" xfId="0" applyNumberFormat="1" applyFont="1" applyFill="1" applyBorder="1" applyAlignment="1">
      <alignment vertical="center" wrapText="1"/>
    </xf>
    <xf numFmtId="0" fontId="44" fillId="0" borderId="40" xfId="0" applyFont="1" applyBorder="1" applyAlignment="1">
      <alignment vertical="top" wrapText="1"/>
    </xf>
    <xf numFmtId="0" fontId="45" fillId="0" borderId="0" xfId="0" applyFont="1" applyAlignment="1">
      <alignment horizontal="center" vertical="center"/>
    </xf>
    <xf numFmtId="2" fontId="46" fillId="0" borderId="41" xfId="0" applyNumberFormat="1" applyFont="1" applyBorder="1" applyAlignment="1">
      <alignment horizontal="center" wrapText="1"/>
    </xf>
    <xf numFmtId="4" fontId="47" fillId="20" borderId="0" xfId="0" applyNumberFormat="1" applyFont="1" applyFill="1" applyAlignment="1">
      <alignment horizontal="center" vertical="center"/>
    </xf>
    <xf numFmtId="0" fontId="48" fillId="0" borderId="42" xfId="0" applyFont="1" applyBorder="1" applyAlignment="1">
      <alignment horizontal="center" vertical="center" wrapText="1"/>
    </xf>
    <xf numFmtId="0" fontId="49" fillId="21" borderId="43" xfId="0" applyFont="1" applyFill="1" applyBorder="1" applyAlignment="1">
      <alignment vertical="center"/>
    </xf>
    <xf numFmtId="4" fontId="50" fillId="0" borderId="44" xfId="0" applyNumberFormat="1" applyFont="1" applyBorder="1" applyAlignment="1">
      <alignment vertical="center" wrapText="1"/>
    </xf>
    <xf numFmtId="0" fontId="51" fillId="0" borderId="45" xfId="0" applyFont="1" applyBorder="1" applyAlignment="1">
      <alignment wrapText="1" shrinkToFit="1"/>
    </xf>
    <xf numFmtId="0" fontId="52" fillId="22" borderId="46" xfId="0" applyFont="1" applyFill="1" applyBorder="1" applyAlignment="1">
      <alignment horizontal="center" vertical="center" wrapText="1"/>
    </xf>
    <xf numFmtId="0" fontId="53" fillId="0" borderId="47" xfId="0" applyFont="1" applyBorder="1" applyAlignment="1">
      <alignment horizontal="center" wrapText="1"/>
    </xf>
    <xf numFmtId="0" fontId="54" fillId="0" borderId="0" xfId="0" applyFont="1" applyAlignment="1">
      <alignment wrapText="1"/>
    </xf>
    <xf numFmtId="4" fontId="55" fillId="23" borderId="48" xfId="0" applyNumberFormat="1" applyFont="1" applyFill="1" applyBorder="1" applyAlignment="1">
      <alignment horizontal="center" wrapText="1"/>
    </xf>
    <xf numFmtId="0" fontId="56" fillId="0" borderId="49" xfId="0" applyFont="1" applyBorder="1" applyAlignment="1">
      <alignment horizontal="center" wrapText="1"/>
    </xf>
    <xf numFmtId="168" fontId="58" fillId="24" borderId="51" xfId="0" applyNumberFormat="1" applyFont="1" applyFill="1" applyBorder="1" applyAlignment="1">
      <alignment horizontal="center" vertical="center" wrapText="1"/>
    </xf>
    <xf numFmtId="0" fontId="59" fillId="0" borderId="52" xfId="0" applyFont="1" applyBorder="1" applyAlignment="1">
      <alignment vertical="center"/>
    </xf>
    <xf numFmtId="0" fontId="60" fillId="25" borderId="0" xfId="0" applyFont="1" applyFill="1" applyAlignment="1">
      <alignment vertical="center"/>
    </xf>
    <xf numFmtId="0" fontId="61" fillId="0" borderId="53" xfId="0" applyFont="1" applyBorder="1" applyAlignment="1">
      <alignment horizontal="center" vertical="center" wrapText="1"/>
    </xf>
    <xf numFmtId="0" fontId="62" fillId="26" borderId="54" xfId="0" applyFont="1" applyFill="1" applyBorder="1"/>
    <xf numFmtId="0" fontId="63" fillId="0" borderId="55" xfId="0" applyFont="1" applyBorder="1" applyAlignment="1">
      <alignment vertical="center" wrapText="1"/>
    </xf>
    <xf numFmtId="0" fontId="64" fillId="27" borderId="56" xfId="0" applyFont="1" applyFill="1" applyBorder="1" applyAlignment="1">
      <alignment horizontal="center" wrapText="1"/>
    </xf>
    <xf numFmtId="4" fontId="65" fillId="0" borderId="0" xfId="0" applyNumberFormat="1" applyFont="1" applyAlignment="1">
      <alignment vertical="center"/>
    </xf>
    <xf numFmtId="0" fontId="66" fillId="28" borderId="57" xfId="0" applyFont="1" applyFill="1" applyBorder="1" applyAlignment="1">
      <alignment horizontal="left" vertical="center" wrapText="1"/>
    </xf>
    <xf numFmtId="0" fontId="67" fillId="0" borderId="0" xfId="0" applyFont="1" applyAlignment="1">
      <alignment vertical="center"/>
    </xf>
    <xf numFmtId="0" fontId="68" fillId="29" borderId="58" xfId="0" applyFont="1" applyFill="1" applyBorder="1" applyAlignment="1">
      <alignment vertical="center"/>
    </xf>
    <xf numFmtId="0" fontId="69" fillId="0" borderId="0" xfId="0" applyFont="1" applyAlignment="1">
      <alignment horizontal="center" vertical="center" wrapText="1"/>
    </xf>
    <xf numFmtId="0" fontId="70" fillId="30" borderId="59" xfId="0" applyFont="1" applyFill="1" applyBorder="1" applyAlignment="1">
      <alignment horizontal="center" vertical="center" wrapText="1"/>
    </xf>
    <xf numFmtId="0" fontId="72" fillId="31" borderId="61" xfId="0" applyFont="1" applyFill="1" applyBorder="1" applyAlignment="1">
      <alignment horizontal="center" vertical="center" wrapText="1"/>
    </xf>
    <xf numFmtId="0" fontId="73" fillId="32" borderId="62" xfId="0" applyFont="1" applyFill="1" applyBorder="1" applyAlignment="1">
      <alignment horizontal="center" vertical="center" wrapText="1"/>
    </xf>
    <xf numFmtId="0" fontId="74" fillId="33" borderId="63" xfId="0" applyFont="1" applyFill="1" applyBorder="1" applyAlignment="1">
      <alignment vertical="center" wrapText="1"/>
    </xf>
    <xf numFmtId="0" fontId="75" fillId="0" borderId="64" xfId="0" applyFont="1" applyBorder="1" applyAlignment="1">
      <alignment wrapText="1"/>
    </xf>
    <xf numFmtId="0" fontId="76" fillId="34" borderId="65" xfId="0" applyFont="1" applyFill="1" applyBorder="1" applyAlignment="1">
      <alignment horizontal="center" vertical="center" wrapText="1"/>
    </xf>
    <xf numFmtId="0" fontId="77" fillId="0" borderId="66" xfId="0" applyFont="1" applyBorder="1" applyAlignment="1">
      <alignment vertical="center"/>
    </xf>
    <xf numFmtId="168" fontId="78" fillId="35" borderId="67" xfId="0" applyNumberFormat="1" applyFont="1" applyFill="1" applyBorder="1" applyAlignment="1">
      <alignment horizontal="center" vertical="center" wrapText="1"/>
    </xf>
    <xf numFmtId="2" fontId="79" fillId="36" borderId="68" xfId="0" applyNumberFormat="1" applyFont="1" applyFill="1" applyBorder="1" applyAlignment="1">
      <alignment horizontal="center" vertical="center"/>
    </xf>
    <xf numFmtId="0" fontId="80" fillId="0" borderId="69" xfId="0" applyFont="1" applyBorder="1" applyAlignment="1">
      <alignment horizontal="center" vertical="center" wrapText="1"/>
    </xf>
    <xf numFmtId="0" fontId="81" fillId="37" borderId="0" xfId="0" applyFont="1" applyFill="1" applyAlignment="1">
      <alignment wrapText="1"/>
    </xf>
    <xf numFmtId="0" fontId="82" fillId="0" borderId="70" xfId="0" applyFont="1" applyBorder="1" applyAlignment="1">
      <alignment horizontal="center" wrapText="1"/>
    </xf>
    <xf numFmtId="0" fontId="83" fillId="0" borderId="71" xfId="0" applyFont="1" applyBorder="1" applyAlignment="1">
      <alignment horizontal="left" vertical="center" wrapText="1"/>
    </xf>
    <xf numFmtId="0" fontId="84" fillId="0" borderId="72" xfId="0" applyFont="1" applyBorder="1" applyAlignment="1">
      <alignment horizontal="center" vertical="center"/>
    </xf>
    <xf numFmtId="2" fontId="85" fillId="0" borderId="73" xfId="0" applyNumberFormat="1" applyFont="1" applyBorder="1" applyAlignment="1">
      <alignment horizontal="center" vertical="center" wrapText="1"/>
    </xf>
    <xf numFmtId="0" fontId="86" fillId="0" borderId="74" xfId="0" applyFont="1" applyBorder="1" applyAlignment="1">
      <alignment horizontal="center" vertical="center" wrapText="1"/>
    </xf>
    <xf numFmtId="0" fontId="87" fillId="0" borderId="75" xfId="0" applyFont="1" applyBorder="1" applyAlignment="1">
      <alignment horizontal="center" wrapText="1"/>
    </xf>
    <xf numFmtId="0" fontId="88" fillId="0" borderId="76" xfId="0" applyFont="1" applyBorder="1" applyAlignment="1">
      <alignment vertical="center"/>
    </xf>
    <xf numFmtId="0" fontId="89" fillId="38" borderId="77" xfId="0" applyFont="1" applyFill="1" applyBorder="1" applyAlignment="1">
      <alignment horizontal="center" vertical="center"/>
    </xf>
    <xf numFmtId="4" fontId="90" fillId="39" borderId="78" xfId="0" applyNumberFormat="1" applyFont="1" applyFill="1" applyBorder="1" applyAlignment="1">
      <alignment horizontal="center" vertical="center" wrapText="1"/>
    </xf>
    <xf numFmtId="168" fontId="91" fillId="40" borderId="79" xfId="0" applyNumberFormat="1" applyFont="1" applyFill="1" applyBorder="1" applyAlignment="1">
      <alignment horizontal="center" vertical="center" wrapText="1"/>
    </xf>
    <xf numFmtId="0" fontId="92" fillId="41" borderId="80" xfId="0" applyFont="1" applyFill="1" applyBorder="1" applyAlignment="1">
      <alignment vertical="center"/>
    </xf>
    <xf numFmtId="0" fontId="94" fillId="43" borderId="0" xfId="0" applyFont="1" applyFill="1" applyAlignment="1">
      <alignment wrapText="1"/>
    </xf>
    <xf numFmtId="0" fontId="96" fillId="45" borderId="83" xfId="0" applyFont="1" applyFill="1" applyBorder="1"/>
    <xf numFmtId="0" fontId="97" fillId="0" borderId="84" xfId="0" applyFont="1" applyBorder="1" applyAlignment="1">
      <alignment horizontal="center" wrapText="1"/>
    </xf>
    <xf numFmtId="0" fontId="98" fillId="0" borderId="85" xfId="0" applyFont="1" applyBorder="1" applyAlignment="1">
      <alignment horizontal="center" wrapText="1"/>
    </xf>
    <xf numFmtId="0" fontId="99" fillId="46" borderId="86" xfId="0" applyFont="1" applyFill="1" applyBorder="1" applyAlignment="1">
      <alignment horizontal="center" wrapText="1"/>
    </xf>
    <xf numFmtId="0" fontId="100" fillId="47" borderId="87" xfId="0" applyFont="1" applyFill="1" applyBorder="1" applyAlignment="1">
      <alignment vertical="center" wrapText="1"/>
    </xf>
    <xf numFmtId="0" fontId="101" fillId="48" borderId="88" xfId="0" applyFont="1" applyFill="1" applyBorder="1" applyAlignment="1">
      <alignment horizontal="center" vertical="center" wrapText="1"/>
    </xf>
    <xf numFmtId="4" fontId="103" fillId="50" borderId="90" xfId="0" applyNumberFormat="1" applyFont="1" applyFill="1" applyBorder="1" applyAlignment="1">
      <alignment horizontal="center" vertical="center" wrapText="1"/>
    </xf>
    <xf numFmtId="4" fontId="104" fillId="51" borderId="91" xfId="0" applyNumberFormat="1" applyFont="1" applyFill="1" applyBorder="1" applyAlignment="1">
      <alignment horizontal="center" vertical="center" wrapText="1"/>
    </xf>
    <xf numFmtId="0" fontId="105" fillId="0" borderId="92" xfId="0" applyFont="1" applyBorder="1" applyAlignment="1">
      <alignment wrapText="1"/>
    </xf>
    <xf numFmtId="0" fontId="106" fillId="52" borderId="93" xfId="0" applyFont="1" applyFill="1" applyBorder="1" applyAlignment="1">
      <alignment vertical="center" wrapText="1"/>
    </xf>
    <xf numFmtId="169" fontId="107" fillId="53" borderId="94" xfId="0" applyNumberFormat="1" applyFont="1" applyFill="1" applyBorder="1"/>
    <xf numFmtId="0" fontId="109" fillId="0" borderId="96" xfId="0" applyFont="1" applyBorder="1" applyAlignment="1">
      <alignment horizontal="center" vertical="center" wrapText="1"/>
    </xf>
    <xf numFmtId="4" fontId="110" fillId="55" borderId="97" xfId="0" applyNumberFormat="1" applyFont="1" applyFill="1" applyBorder="1" applyAlignment="1">
      <alignment horizontal="center" vertical="center" wrapText="1"/>
    </xf>
    <xf numFmtId="0" fontId="111" fillId="0" borderId="98" xfId="0" applyFont="1" applyBorder="1" applyAlignment="1">
      <alignment horizontal="center" wrapText="1"/>
    </xf>
    <xf numFmtId="0" fontId="112" fillId="56" borderId="99" xfId="0" applyFont="1" applyFill="1" applyBorder="1" applyAlignment="1">
      <alignment vertical="center"/>
    </xf>
    <xf numFmtId="0" fontId="114" fillId="0" borderId="101" xfId="0" applyFont="1" applyBorder="1"/>
    <xf numFmtId="4" fontId="115" fillId="58" borderId="102" xfId="0" applyNumberFormat="1" applyFont="1" applyFill="1" applyBorder="1" applyAlignment="1">
      <alignment horizontal="center" wrapText="1"/>
    </xf>
    <xf numFmtId="3" fontId="116" fillId="0" borderId="0" xfId="0" applyNumberFormat="1" applyFont="1" applyAlignment="1">
      <alignment horizontal="center" vertical="center"/>
    </xf>
    <xf numFmtId="2" fontId="117" fillId="0" borderId="103" xfId="0" applyNumberFormat="1" applyFont="1" applyBorder="1" applyAlignment="1">
      <alignment wrapText="1"/>
    </xf>
    <xf numFmtId="0" fontId="118" fillId="59" borderId="104" xfId="0" applyFont="1" applyFill="1" applyBorder="1" applyAlignment="1">
      <alignment horizontal="center" vertical="center" wrapText="1"/>
    </xf>
    <xf numFmtId="2" fontId="119" fillId="60" borderId="105" xfId="0" applyNumberFormat="1" applyFont="1" applyFill="1" applyBorder="1" applyAlignment="1">
      <alignment horizontal="center" vertical="center"/>
    </xf>
    <xf numFmtId="0" fontId="120" fillId="0" borderId="106" xfId="0" applyFont="1" applyBorder="1" applyAlignment="1">
      <alignment horizontal="center" wrapText="1"/>
    </xf>
    <xf numFmtId="2" fontId="121" fillId="0" borderId="107" xfId="0" applyNumberFormat="1" applyFont="1" applyBorder="1" applyAlignment="1">
      <alignment horizontal="center" vertical="center"/>
    </xf>
    <xf numFmtId="0" fontId="123" fillId="0" borderId="109" xfId="0" applyFont="1" applyBorder="1" applyAlignment="1">
      <alignment wrapText="1"/>
    </xf>
    <xf numFmtId="165" fontId="124" fillId="0" borderId="110" xfId="0" applyNumberFormat="1" applyFont="1" applyBorder="1" applyAlignment="1">
      <alignment horizontal="right" vertical="center" wrapText="1"/>
    </xf>
    <xf numFmtId="168" fontId="125" fillId="62" borderId="111" xfId="0" applyNumberFormat="1" applyFont="1" applyFill="1" applyBorder="1" applyAlignment="1">
      <alignment horizontal="center" vertical="center"/>
    </xf>
    <xf numFmtId="165" fontId="126" fillId="63" borderId="112" xfId="0" applyNumberFormat="1" applyFont="1" applyFill="1" applyBorder="1" applyAlignment="1">
      <alignment horizontal="center" vertical="center" wrapText="1"/>
    </xf>
    <xf numFmtId="168" fontId="127" fillId="64" borderId="113" xfId="0" applyNumberFormat="1" applyFont="1" applyFill="1" applyBorder="1" applyAlignment="1">
      <alignment horizontal="center" vertical="center" wrapText="1"/>
    </xf>
    <xf numFmtId="2" fontId="130" fillId="66" borderId="116" xfId="0" applyNumberFormat="1" applyFont="1" applyFill="1" applyBorder="1" applyAlignment="1">
      <alignment horizontal="center" vertical="center"/>
    </xf>
    <xf numFmtId="0" fontId="132" fillId="68" borderId="118" xfId="0" applyFont="1" applyFill="1" applyBorder="1" applyAlignment="1">
      <alignment horizontal="center" vertical="center" wrapText="1"/>
    </xf>
    <xf numFmtId="0" fontId="133" fillId="0" borderId="119" xfId="0" applyFont="1" applyBorder="1" applyAlignment="1">
      <alignment vertical="center" wrapText="1"/>
    </xf>
    <xf numFmtId="0" fontId="134" fillId="69" borderId="120" xfId="0" applyFont="1" applyFill="1" applyBorder="1" applyAlignment="1">
      <alignment horizontal="center" vertical="center"/>
    </xf>
    <xf numFmtId="0" fontId="136" fillId="0" borderId="122" xfId="0" applyFont="1" applyBorder="1" applyAlignment="1">
      <alignment horizontal="center" vertical="center" wrapText="1"/>
    </xf>
    <xf numFmtId="0" fontId="137" fillId="0" borderId="123" xfId="0" applyFont="1" applyBorder="1" applyAlignment="1">
      <alignment wrapText="1"/>
    </xf>
    <xf numFmtId="165" fontId="138" fillId="0" borderId="124" xfId="0" applyNumberFormat="1" applyFont="1" applyBorder="1" applyAlignment="1">
      <alignment horizontal="left" vertical="center" wrapText="1"/>
    </xf>
    <xf numFmtId="2" fontId="139" fillId="71" borderId="125" xfId="0" applyNumberFormat="1" applyFont="1" applyFill="1" applyBorder="1" applyAlignment="1">
      <alignment horizontal="center" vertical="center"/>
    </xf>
    <xf numFmtId="2" fontId="140" fillId="0" borderId="0" xfId="0" applyNumberFormat="1" applyFont="1" applyAlignment="1">
      <alignment vertical="center"/>
    </xf>
    <xf numFmtId="0" fontId="141" fillId="0" borderId="0" xfId="0" applyFont="1"/>
    <xf numFmtId="4" fontId="142" fillId="72" borderId="126" xfId="0" applyNumberFormat="1" applyFont="1" applyFill="1" applyBorder="1" applyAlignment="1">
      <alignment horizontal="center" vertical="center" wrapText="1"/>
    </xf>
    <xf numFmtId="0" fontId="144" fillId="0" borderId="128" xfId="0" applyFont="1" applyBorder="1" applyAlignment="1">
      <alignment wrapText="1"/>
    </xf>
    <xf numFmtId="0" fontId="145" fillId="73" borderId="129" xfId="0" applyFont="1" applyFill="1" applyBorder="1" applyAlignment="1">
      <alignment horizontal="right" vertical="center" wrapText="1"/>
    </xf>
    <xf numFmtId="1" fontId="147" fillId="0" borderId="0" xfId="0" applyNumberFormat="1" applyFont="1" applyAlignment="1">
      <alignment horizontal="center" vertical="center"/>
    </xf>
    <xf numFmtId="2" fontId="148" fillId="0" borderId="131" xfId="0" applyNumberFormat="1" applyFont="1" applyBorder="1" applyAlignment="1">
      <alignment horizontal="right"/>
    </xf>
    <xf numFmtId="0" fontId="149" fillId="0" borderId="0" xfId="0" applyFont="1" applyAlignment="1">
      <alignment wrapText="1"/>
    </xf>
    <xf numFmtId="0" fontId="150" fillId="0" borderId="132" xfId="0" applyFont="1" applyBorder="1" applyAlignment="1">
      <alignment vertical="center"/>
    </xf>
    <xf numFmtId="0" fontId="151" fillId="0" borderId="133" xfId="0" applyFont="1" applyBorder="1" applyAlignment="1">
      <alignment horizontal="center" wrapText="1"/>
    </xf>
    <xf numFmtId="0" fontId="152" fillId="0" borderId="134" xfId="0" applyFont="1" applyBorder="1" applyAlignment="1">
      <alignment vertical="center" wrapText="1"/>
    </xf>
    <xf numFmtId="0" fontId="153" fillId="0" borderId="0" xfId="0" applyFont="1" applyAlignment="1">
      <alignment horizontal="center" wrapText="1"/>
    </xf>
    <xf numFmtId="0" fontId="154" fillId="75" borderId="135" xfId="0" applyFont="1" applyFill="1" applyBorder="1" applyAlignment="1">
      <alignment horizontal="center" vertical="center" wrapText="1"/>
    </xf>
    <xf numFmtId="165" fontId="155" fillId="76" borderId="136" xfId="0" applyNumberFormat="1" applyFont="1" applyFill="1" applyBorder="1" applyAlignment="1">
      <alignment vertical="top" wrapText="1"/>
    </xf>
    <xf numFmtId="0" fontId="156" fillId="77" borderId="137" xfId="0" applyFont="1" applyFill="1" applyBorder="1" applyAlignment="1">
      <alignment horizontal="left" vertical="center" wrapText="1"/>
    </xf>
    <xf numFmtId="0" fontId="157" fillId="0" borderId="138" xfId="0" applyFont="1" applyBorder="1" applyAlignment="1">
      <alignment wrapText="1"/>
    </xf>
    <xf numFmtId="0" fontId="158" fillId="78" borderId="139" xfId="0" applyFont="1" applyFill="1" applyBorder="1" applyAlignment="1">
      <alignment horizontal="center" vertical="center"/>
    </xf>
    <xf numFmtId="0" fontId="159" fillId="0" borderId="140" xfId="0" applyFont="1" applyBorder="1" applyAlignment="1">
      <alignment vertical="center"/>
    </xf>
    <xf numFmtId="0" fontId="160" fillId="0" borderId="141" xfId="0" applyFont="1" applyBorder="1" applyAlignment="1">
      <alignment horizontal="center" vertical="center" wrapText="1"/>
    </xf>
    <xf numFmtId="0" fontId="161" fillId="0" borderId="142" xfId="0" applyFont="1" applyBorder="1" applyAlignment="1">
      <alignment wrapText="1"/>
    </xf>
    <xf numFmtId="0" fontId="162" fillId="79" borderId="143" xfId="0" applyFont="1" applyFill="1" applyBorder="1" applyAlignment="1">
      <alignment horizontal="center" vertical="center" wrapText="1"/>
    </xf>
    <xf numFmtId="2" fontId="163" fillId="0" borderId="144" xfId="0" applyNumberFormat="1" applyFont="1" applyBorder="1" applyAlignment="1">
      <alignment horizontal="center" vertical="center"/>
    </xf>
    <xf numFmtId="0" fontId="164" fillId="0" borderId="145" xfId="0" applyFont="1" applyBorder="1" applyAlignment="1">
      <alignment horizontal="left" vertical="center" wrapText="1"/>
    </xf>
    <xf numFmtId="4" fontId="165" fillId="80" borderId="146" xfId="0" applyNumberFormat="1" applyFont="1" applyFill="1" applyBorder="1" applyAlignment="1">
      <alignment horizontal="center" vertical="center"/>
    </xf>
    <xf numFmtId="0" fontId="166" fillId="81" borderId="147" xfId="0" applyFont="1" applyFill="1" applyBorder="1" applyAlignment="1">
      <alignment vertical="center" wrapText="1"/>
    </xf>
    <xf numFmtId="0" fontId="168" fillId="0" borderId="149" xfId="0" applyFont="1" applyBorder="1" applyAlignment="1">
      <alignment horizontal="center" vertical="center" wrapText="1"/>
    </xf>
    <xf numFmtId="0" fontId="169" fillId="82" borderId="150" xfId="0" applyFont="1" applyFill="1" applyBorder="1" applyAlignment="1">
      <alignment vertical="center"/>
    </xf>
    <xf numFmtId="0" fontId="170" fillId="83" borderId="151" xfId="0" applyFont="1" applyFill="1" applyBorder="1" applyAlignment="1">
      <alignment horizontal="center" vertical="center" wrapText="1"/>
    </xf>
    <xf numFmtId="0" fontId="171" fillId="0" borderId="152" xfId="0" applyFont="1" applyBorder="1" applyAlignment="1">
      <alignment horizontal="center" vertical="center"/>
    </xf>
    <xf numFmtId="0" fontId="172" fillId="0" borderId="153" xfId="0" applyFont="1" applyBorder="1" applyAlignment="1">
      <alignment vertical="center"/>
    </xf>
    <xf numFmtId="0" fontId="173" fillId="84" borderId="154" xfId="0" applyFont="1" applyFill="1" applyBorder="1" applyAlignment="1">
      <alignment vertical="center" wrapText="1"/>
    </xf>
    <xf numFmtId="0" fontId="174" fillId="0" borderId="155" xfId="0" applyFont="1" applyBorder="1" applyAlignment="1">
      <alignment horizontal="right" vertical="center"/>
    </xf>
    <xf numFmtId="0" fontId="175" fillId="85" borderId="156" xfId="0" applyFont="1" applyFill="1" applyBorder="1"/>
    <xf numFmtId="4" fontId="176" fillId="0" borderId="157" xfId="0" applyNumberFormat="1" applyFont="1" applyBorder="1" applyAlignment="1">
      <alignment horizontal="center" wrapText="1"/>
    </xf>
    <xf numFmtId="0" fontId="179" fillId="0" borderId="159" xfId="0" applyFont="1" applyBorder="1" applyAlignment="1">
      <alignment horizontal="center" vertical="center"/>
    </xf>
    <xf numFmtId="0" fontId="180" fillId="0" borderId="160" xfId="0" applyFont="1" applyBorder="1" applyAlignment="1">
      <alignment vertical="center"/>
    </xf>
    <xf numFmtId="168" fontId="181" fillId="87" borderId="161" xfId="0" applyNumberFormat="1" applyFont="1" applyFill="1" applyBorder="1" applyAlignment="1">
      <alignment horizontal="center" vertical="center" wrapText="1"/>
    </xf>
    <xf numFmtId="0" fontId="182" fillId="0" borderId="0" xfId="0" applyFont="1" applyAlignment="1">
      <alignment horizontal="center" wrapText="1"/>
    </xf>
    <xf numFmtId="0" fontId="183" fillId="0" borderId="162" xfId="0" applyFont="1" applyBorder="1"/>
    <xf numFmtId="0" fontId="184" fillId="0" borderId="0" xfId="0" applyFont="1" applyAlignment="1">
      <alignment horizontal="center" vertical="center"/>
    </xf>
    <xf numFmtId="0" fontId="185" fillId="0" borderId="0" xfId="0" applyFont="1" applyAlignment="1">
      <alignment horizontal="center" vertical="center" wrapText="1"/>
    </xf>
    <xf numFmtId="0" fontId="186" fillId="88" borderId="163" xfId="0" applyFont="1" applyFill="1" applyBorder="1" applyAlignment="1">
      <alignment horizontal="center"/>
    </xf>
    <xf numFmtId="0" fontId="187" fillId="0" borderId="0" xfId="0" applyFont="1" applyAlignment="1">
      <alignment vertical="center"/>
    </xf>
    <xf numFmtId="0" fontId="188" fillId="0" borderId="164" xfId="0" applyFont="1" applyBorder="1" applyAlignment="1">
      <alignment horizontal="left" vertical="center" wrapText="1"/>
    </xf>
    <xf numFmtId="4" fontId="189" fillId="0" borderId="165" xfId="0" applyNumberFormat="1" applyFont="1" applyBorder="1" applyAlignment="1">
      <alignment horizontal="center" vertical="center" wrapText="1"/>
    </xf>
    <xf numFmtId="4" fontId="190" fillId="0" borderId="166" xfId="0" applyNumberFormat="1" applyFont="1" applyBorder="1"/>
    <xf numFmtId="0" fontId="191" fillId="0" borderId="167" xfId="0" applyFont="1" applyBorder="1" applyAlignment="1">
      <alignment horizontal="center" wrapText="1"/>
    </xf>
    <xf numFmtId="4" fontId="193" fillId="0" borderId="169" xfId="0" applyNumberFormat="1" applyFont="1" applyBorder="1" applyAlignment="1">
      <alignment horizontal="left" vertical="center" wrapText="1"/>
    </xf>
    <xf numFmtId="0" fontId="195" fillId="0" borderId="171" xfId="0" applyFont="1" applyBorder="1" applyAlignment="1">
      <alignment wrapText="1"/>
    </xf>
    <xf numFmtId="4" fontId="196" fillId="90" borderId="172" xfId="0" applyNumberFormat="1" applyFont="1" applyFill="1" applyBorder="1" applyAlignment="1">
      <alignment horizontal="center" vertical="center" wrapText="1"/>
    </xf>
    <xf numFmtId="0" fontId="197" fillId="0" borderId="173" xfId="0" applyFont="1" applyBorder="1" applyAlignment="1">
      <alignment vertical="center" wrapText="1"/>
    </xf>
    <xf numFmtId="0" fontId="198" fillId="0" borderId="174" xfId="0" applyFont="1" applyBorder="1" applyAlignment="1">
      <alignment horizontal="center" vertical="center" wrapText="1"/>
    </xf>
    <xf numFmtId="0" fontId="199" fillId="91" borderId="175" xfId="0" applyFont="1" applyFill="1" applyBorder="1" applyAlignment="1">
      <alignment vertical="center"/>
    </xf>
    <xf numFmtId="0" fontId="200" fillId="0" borderId="176" xfId="0" applyFont="1" applyBorder="1" applyAlignment="1">
      <alignment horizontal="left" vertical="center" wrapText="1"/>
    </xf>
    <xf numFmtId="0" fontId="201" fillId="92" borderId="177" xfId="0" applyFont="1" applyFill="1" applyBorder="1" applyAlignment="1">
      <alignment horizontal="center" vertical="center" wrapText="1"/>
    </xf>
    <xf numFmtId="4" fontId="202" fillId="0" borderId="178" xfId="0" applyNumberFormat="1" applyFont="1" applyBorder="1" applyAlignment="1">
      <alignment horizontal="center" vertical="center" wrapText="1"/>
    </xf>
    <xf numFmtId="0" fontId="203" fillId="93" borderId="179" xfId="0" applyFont="1" applyFill="1" applyBorder="1" applyAlignment="1">
      <alignment vertical="center"/>
    </xf>
    <xf numFmtId="0" fontId="204" fillId="0" borderId="180" xfId="0" applyFont="1" applyBorder="1" applyAlignment="1">
      <alignment vertical="center" wrapText="1"/>
    </xf>
    <xf numFmtId="165" fontId="205" fillId="0" borderId="181" xfId="0" applyNumberFormat="1" applyFont="1" applyBorder="1" applyAlignment="1">
      <alignment horizontal="center" vertical="center" wrapText="1"/>
    </xf>
    <xf numFmtId="0" fontId="206" fillId="0" borderId="0" xfId="0" applyFont="1" applyAlignment="1">
      <alignment vertical="center"/>
    </xf>
    <xf numFmtId="4" fontId="207" fillId="94" borderId="182" xfId="0" applyNumberFormat="1" applyFont="1" applyFill="1" applyBorder="1" applyAlignment="1">
      <alignment horizontal="center" vertical="center" wrapText="1"/>
    </xf>
    <xf numFmtId="0" fontId="208" fillId="95" borderId="183" xfId="0" applyFont="1" applyFill="1" applyBorder="1" applyAlignment="1">
      <alignment horizontal="left" vertical="center"/>
    </xf>
    <xf numFmtId="168" fontId="209" fillId="96" borderId="184" xfId="0" applyNumberFormat="1" applyFont="1" applyFill="1" applyBorder="1" applyAlignment="1">
      <alignment horizontal="center" vertical="center" wrapText="1"/>
    </xf>
    <xf numFmtId="0" fontId="210" fillId="97" borderId="185" xfId="0" applyFont="1" applyFill="1" applyBorder="1" applyAlignment="1">
      <alignment vertical="center" wrapText="1"/>
    </xf>
    <xf numFmtId="2" fontId="211" fillId="98" borderId="186" xfId="0" applyNumberFormat="1" applyFont="1" applyFill="1" applyBorder="1" applyAlignment="1">
      <alignment horizontal="center" vertical="center"/>
    </xf>
    <xf numFmtId="165" fontId="212" fillId="0" borderId="187" xfId="0" applyNumberFormat="1" applyFont="1" applyBorder="1" applyAlignment="1">
      <alignment vertical="top" wrapText="1"/>
    </xf>
    <xf numFmtId="0" fontId="214" fillId="99" borderId="189" xfId="0" applyFont="1" applyFill="1" applyBorder="1" applyAlignment="1">
      <alignment vertical="center" wrapText="1"/>
    </xf>
    <xf numFmtId="169" fontId="215" fillId="100" borderId="0" xfId="0" applyNumberFormat="1" applyFont="1" applyFill="1"/>
    <xf numFmtId="0" fontId="217" fillId="0" borderId="191" xfId="0" applyFont="1" applyBorder="1" applyAlignment="1">
      <alignment horizontal="center" vertical="center"/>
    </xf>
    <xf numFmtId="0" fontId="218" fillId="101" borderId="192" xfId="0" applyFont="1" applyFill="1" applyBorder="1" applyAlignment="1">
      <alignment vertical="center"/>
    </xf>
    <xf numFmtId="0" fontId="219" fillId="0" borderId="193" xfId="0" applyFont="1" applyBorder="1" applyAlignment="1">
      <alignment horizontal="center" wrapText="1"/>
    </xf>
    <xf numFmtId="0" fontId="221" fillId="0" borderId="0" xfId="0" applyFont="1" applyAlignment="1">
      <alignment wrapText="1"/>
    </xf>
    <xf numFmtId="0" fontId="222" fillId="0" borderId="194" xfId="0" applyFont="1" applyBorder="1" applyAlignment="1">
      <alignment horizontal="center" vertical="center"/>
    </xf>
    <xf numFmtId="4" fontId="223" fillId="0" borderId="195" xfId="0" applyNumberFormat="1" applyFont="1" applyBorder="1" applyAlignment="1">
      <alignment horizontal="right"/>
    </xf>
    <xf numFmtId="2" fontId="224" fillId="0" borderId="196" xfId="0" applyNumberFormat="1" applyFont="1" applyBorder="1" applyAlignment="1">
      <alignment horizontal="right" vertical="center" wrapText="1"/>
    </xf>
    <xf numFmtId="2" fontId="225" fillId="102" borderId="197" xfId="0" applyNumberFormat="1" applyFont="1" applyFill="1" applyBorder="1" applyAlignment="1">
      <alignment horizontal="center" vertical="center"/>
    </xf>
    <xf numFmtId="0" fontId="226" fillId="0" borderId="198" xfId="0" applyFont="1" applyBorder="1" applyAlignment="1">
      <alignment horizontal="left" wrapText="1"/>
    </xf>
    <xf numFmtId="0" fontId="227" fillId="0" borderId="199" xfId="0" applyFont="1" applyBorder="1" applyAlignment="1">
      <alignment horizontal="center" vertical="center" wrapText="1"/>
    </xf>
    <xf numFmtId="168" fontId="230" fillId="104" borderId="202" xfId="0" applyNumberFormat="1" applyFont="1" applyFill="1" applyBorder="1" applyAlignment="1">
      <alignment horizontal="center" vertical="center" wrapText="1"/>
    </xf>
    <xf numFmtId="0" fontId="231" fillId="105" borderId="203" xfId="0" applyFont="1" applyFill="1" applyBorder="1" applyAlignment="1">
      <alignment horizontal="center" vertical="center" wrapText="1"/>
    </xf>
    <xf numFmtId="0" fontId="232" fillId="106" borderId="204" xfId="0" applyFont="1" applyFill="1" applyBorder="1"/>
    <xf numFmtId="171" fontId="233" fillId="0" borderId="205" xfId="0" applyNumberFormat="1" applyFont="1" applyBorder="1"/>
    <xf numFmtId="0" fontId="234" fillId="107" borderId="206" xfId="0" applyFont="1" applyFill="1" applyBorder="1" applyAlignment="1">
      <alignment horizontal="center" vertical="center" wrapText="1"/>
    </xf>
    <xf numFmtId="2" fontId="237" fillId="0" borderId="0" xfId="0" applyNumberFormat="1" applyFont="1" applyAlignment="1">
      <alignment horizontal="center" wrapText="1"/>
    </xf>
    <xf numFmtId="0" fontId="238" fillId="0" borderId="0" xfId="0" applyFont="1" applyAlignment="1">
      <alignment horizontal="center" vertical="center" wrapText="1"/>
    </xf>
    <xf numFmtId="0" fontId="239" fillId="109" borderId="209" xfId="0" applyFont="1" applyFill="1" applyBorder="1" applyAlignment="1">
      <alignment horizontal="center" vertical="center" wrapText="1"/>
    </xf>
    <xf numFmtId="0" fontId="240" fillId="110" borderId="210" xfId="0" applyFont="1" applyFill="1" applyBorder="1" applyAlignment="1">
      <alignment wrapText="1"/>
    </xf>
    <xf numFmtId="0" fontId="241" fillId="111" borderId="211" xfId="0" applyFont="1" applyFill="1" applyBorder="1" applyAlignment="1">
      <alignment horizontal="center" vertical="center" wrapText="1"/>
    </xf>
    <xf numFmtId="0" fontId="242" fillId="0" borderId="212" xfId="0" applyFont="1" applyBorder="1" applyAlignment="1">
      <alignment vertical="center"/>
    </xf>
    <xf numFmtId="0" fontId="243" fillId="0" borderId="213" xfId="0" applyFont="1" applyBorder="1" applyAlignment="1">
      <alignment horizontal="center" wrapText="1"/>
    </xf>
    <xf numFmtId="0" fontId="244" fillId="112" borderId="214" xfId="0" applyFont="1" applyFill="1" applyBorder="1" applyAlignment="1">
      <alignment vertical="center"/>
    </xf>
    <xf numFmtId="0" fontId="245" fillId="0" borderId="215" xfId="0" applyFont="1" applyBorder="1" applyAlignment="1">
      <alignment horizontal="center" vertical="center"/>
    </xf>
    <xf numFmtId="0" fontId="246" fillId="0" borderId="216" xfId="0" applyFont="1" applyBorder="1" applyAlignment="1">
      <alignment wrapText="1"/>
    </xf>
    <xf numFmtId="0" fontId="247" fillId="0" borderId="217" xfId="0" applyFont="1" applyBorder="1" applyAlignment="1">
      <alignment vertical="center"/>
    </xf>
    <xf numFmtId="165" fontId="248" fillId="0" borderId="218" xfId="0" applyNumberFormat="1" applyFont="1" applyBorder="1" applyAlignment="1">
      <alignment vertical="center" wrapText="1"/>
    </xf>
    <xf numFmtId="0" fontId="250" fillId="114" borderId="0" xfId="0" applyFont="1" applyFill="1" applyAlignment="1">
      <alignment horizontal="center" vertical="center" wrapText="1"/>
    </xf>
    <xf numFmtId="165" fontId="251" fillId="115" borderId="220" xfId="0" applyNumberFormat="1" applyFont="1" applyFill="1" applyBorder="1" applyAlignment="1">
      <alignment horizontal="center" vertical="center" wrapText="1"/>
    </xf>
    <xf numFmtId="0" fontId="252" fillId="0" borderId="0" xfId="0" applyFont="1" applyAlignment="1">
      <alignment wrapText="1"/>
    </xf>
    <xf numFmtId="0" fontId="253" fillId="116" borderId="221" xfId="0" applyFont="1" applyFill="1" applyBorder="1" applyAlignment="1">
      <alignment horizontal="center" vertical="center"/>
    </xf>
    <xf numFmtId="0" fontId="254" fillId="0" borderId="222" xfId="0" applyFont="1" applyBorder="1" applyAlignment="1">
      <alignment horizontal="center" wrapText="1"/>
    </xf>
    <xf numFmtId="0" fontId="255" fillId="0" borderId="223" xfId="0" applyFont="1" applyBorder="1" applyAlignment="1">
      <alignment wrapText="1"/>
    </xf>
    <xf numFmtId="0" fontId="256" fillId="117" borderId="224" xfId="0" applyFont="1" applyFill="1" applyBorder="1"/>
    <xf numFmtId="0" fontId="257" fillId="118" borderId="225" xfId="0" applyFont="1" applyFill="1" applyBorder="1" applyAlignment="1">
      <alignment horizontal="center" vertical="center"/>
    </xf>
    <xf numFmtId="0" fontId="258" fillId="119" borderId="226" xfId="0" applyFont="1" applyFill="1" applyBorder="1" applyAlignment="1">
      <alignment vertical="center"/>
    </xf>
    <xf numFmtId="0" fontId="259" fillId="0" borderId="227" xfId="0" applyFont="1" applyBorder="1" applyAlignment="1">
      <alignment horizontal="center" vertical="center" wrapText="1"/>
    </xf>
    <xf numFmtId="0" fontId="261" fillId="121" borderId="229" xfId="0" applyFont="1" applyFill="1" applyBorder="1" applyAlignment="1">
      <alignment horizontal="left"/>
    </xf>
    <xf numFmtId="0" fontId="262" fillId="0" borderId="230" xfId="0" applyFont="1" applyBorder="1" applyAlignment="1">
      <alignment wrapText="1"/>
    </xf>
    <xf numFmtId="0" fontId="263" fillId="0" borderId="231" xfId="0" applyFont="1" applyBorder="1" applyAlignment="1">
      <alignment horizontal="center" wrapText="1"/>
    </xf>
    <xf numFmtId="0" fontId="264" fillId="122" borderId="232" xfId="0" applyFont="1" applyFill="1" applyBorder="1" applyAlignment="1">
      <alignment vertical="center"/>
    </xf>
    <xf numFmtId="2" fontId="265" fillId="123" borderId="233" xfId="0" applyNumberFormat="1" applyFont="1" applyFill="1" applyBorder="1" applyAlignment="1">
      <alignment horizontal="center" vertical="center"/>
    </xf>
    <xf numFmtId="0" fontId="266" fillId="0" borderId="234" xfId="0" applyFont="1" applyBorder="1" applyAlignment="1">
      <alignment wrapText="1"/>
    </xf>
    <xf numFmtId="0" fontId="267" fillId="0" borderId="235" xfId="0" applyFont="1" applyBorder="1" applyAlignment="1">
      <alignment vertical="center" wrapText="1"/>
    </xf>
    <xf numFmtId="165" fontId="268" fillId="0" borderId="236" xfId="0" applyNumberFormat="1" applyFont="1" applyBorder="1" applyAlignment="1">
      <alignment horizontal="center" vertical="top" wrapText="1"/>
    </xf>
    <xf numFmtId="165" fontId="269" fillId="0" borderId="237" xfId="0" applyNumberFormat="1" applyFont="1" applyBorder="1" applyAlignment="1">
      <alignment vertical="center" wrapText="1"/>
    </xf>
    <xf numFmtId="0" fontId="270" fillId="0" borderId="238" xfId="0" applyFont="1" applyBorder="1" applyAlignment="1">
      <alignment vertical="center" wrapText="1"/>
    </xf>
    <xf numFmtId="0" fontId="271" fillId="0" borderId="239" xfId="0" applyFont="1" applyBorder="1" applyAlignment="1">
      <alignment vertical="center"/>
    </xf>
    <xf numFmtId="0" fontId="273" fillId="0" borderId="0" xfId="0" applyFont="1" applyAlignment="1">
      <alignment wrapText="1" shrinkToFit="1"/>
    </xf>
    <xf numFmtId="0" fontId="275" fillId="126" borderId="242" xfId="0" applyFont="1" applyFill="1" applyBorder="1" applyAlignment="1">
      <alignment vertical="center"/>
    </xf>
    <xf numFmtId="4" fontId="276" fillId="0" borderId="243" xfId="0" applyNumberFormat="1" applyFont="1" applyBorder="1" applyAlignment="1">
      <alignment horizontal="center" vertical="center"/>
    </xf>
    <xf numFmtId="0" fontId="277" fillId="0" borderId="244" xfId="0" applyFont="1" applyBorder="1" applyAlignment="1">
      <alignment horizontal="center" vertical="center" wrapText="1"/>
    </xf>
    <xf numFmtId="168" fontId="278" fillId="127" borderId="245" xfId="0" applyNumberFormat="1" applyFont="1" applyFill="1" applyBorder="1" applyAlignment="1">
      <alignment horizontal="center" vertical="center" wrapText="1"/>
    </xf>
    <xf numFmtId="0" fontId="279" fillId="128" borderId="246" xfId="0" applyFont="1" applyFill="1" applyBorder="1" applyAlignment="1">
      <alignment vertical="center"/>
    </xf>
    <xf numFmtId="2" fontId="281" fillId="130" borderId="248" xfId="0" applyNumberFormat="1" applyFont="1" applyFill="1" applyBorder="1" applyAlignment="1">
      <alignment horizontal="center" vertical="center"/>
    </xf>
    <xf numFmtId="164" fontId="282" fillId="0" borderId="249" xfId="0" applyNumberFormat="1" applyFont="1" applyBorder="1" applyAlignment="1">
      <alignment horizontal="center" vertical="center"/>
    </xf>
    <xf numFmtId="171" fontId="283" fillId="0" borderId="250" xfId="0" applyNumberFormat="1" applyFont="1" applyBorder="1"/>
    <xf numFmtId="0" fontId="284" fillId="0" borderId="0" xfId="0" applyFont="1" applyAlignment="1">
      <alignment vertical="center"/>
    </xf>
    <xf numFmtId="169" fontId="286" fillId="131" borderId="252" xfId="0" applyNumberFormat="1" applyFont="1" applyFill="1" applyBorder="1" applyAlignment="1">
      <alignment horizontal="center"/>
    </xf>
    <xf numFmtId="0" fontId="287" fillId="0" borderId="0" xfId="0" applyFont="1" applyAlignment="1">
      <alignment wrapText="1"/>
    </xf>
    <xf numFmtId="0" fontId="288" fillId="0" borderId="0" xfId="0" applyFont="1" applyAlignment="1">
      <alignment horizontal="center" vertical="center" wrapText="1"/>
    </xf>
    <xf numFmtId="0" fontId="289" fillId="0" borderId="253" xfId="0" applyFont="1" applyBorder="1" applyAlignment="1">
      <alignment vertical="center"/>
    </xf>
    <xf numFmtId="0" fontId="290" fillId="0" borderId="254" xfId="0" applyFont="1" applyBorder="1" applyAlignment="1">
      <alignment vertical="center"/>
    </xf>
    <xf numFmtId="0" fontId="291" fillId="132" borderId="0" xfId="0" applyFont="1" applyFill="1" applyAlignment="1">
      <alignment vertical="center"/>
    </xf>
    <xf numFmtId="0" fontId="292" fillId="0" borderId="255" xfId="0" applyFont="1" applyBorder="1" applyAlignment="1">
      <alignment vertical="center"/>
    </xf>
    <xf numFmtId="0" fontId="293" fillId="133" borderId="256" xfId="0" applyFont="1" applyFill="1" applyBorder="1" applyAlignment="1">
      <alignment horizontal="center" vertical="center" wrapText="1"/>
    </xf>
    <xf numFmtId="0" fontId="294" fillId="134" borderId="257" xfId="0" applyFont="1" applyFill="1" applyBorder="1"/>
    <xf numFmtId="0" fontId="295" fillId="0" borderId="258" xfId="0" applyFont="1" applyBorder="1" applyAlignment="1">
      <alignment horizontal="center" wrapText="1"/>
    </xf>
    <xf numFmtId="0" fontId="296" fillId="135" borderId="259" xfId="0" applyFont="1" applyFill="1" applyBorder="1" applyAlignment="1">
      <alignment horizontal="center" vertical="center"/>
    </xf>
    <xf numFmtId="0" fontId="298" fillId="137" borderId="261" xfId="0" applyFont="1" applyFill="1" applyBorder="1" applyAlignment="1">
      <alignment wrapText="1"/>
    </xf>
    <xf numFmtId="172" fontId="299" fillId="0" borderId="262" xfId="0" applyNumberFormat="1" applyFont="1" applyBorder="1" applyAlignment="1">
      <alignment vertical="center"/>
    </xf>
    <xf numFmtId="3" fontId="301" fillId="0" borderId="264" xfId="0" applyNumberFormat="1" applyFont="1" applyBorder="1" applyAlignment="1">
      <alignment horizontal="center" vertical="center" wrapText="1"/>
    </xf>
    <xf numFmtId="0" fontId="302" fillId="0" borderId="265" xfId="0" applyFont="1" applyBorder="1" applyAlignment="1">
      <alignment horizontal="left"/>
    </xf>
    <xf numFmtId="2" fontId="303" fillId="138" borderId="266" xfId="0" applyNumberFormat="1" applyFont="1" applyFill="1" applyBorder="1" applyAlignment="1">
      <alignment horizontal="center" vertical="center"/>
    </xf>
    <xf numFmtId="0" fontId="304" fillId="0" borderId="267" xfId="0" applyFont="1" applyBorder="1" applyAlignment="1">
      <alignment horizontal="center" vertical="center" wrapText="1"/>
    </xf>
    <xf numFmtId="0" fontId="305" fillId="139" borderId="268" xfId="0" applyFont="1" applyFill="1" applyBorder="1" applyAlignment="1">
      <alignment horizontal="center" vertical="center"/>
    </xf>
    <xf numFmtId="0" fontId="306" fillId="140" borderId="269" xfId="0" applyFont="1" applyFill="1" applyBorder="1" applyAlignment="1">
      <alignment vertical="center"/>
    </xf>
    <xf numFmtId="0" fontId="308" fillId="0" borderId="271" xfId="0" applyFont="1" applyBorder="1" applyAlignment="1">
      <alignment horizontal="right" vertical="center"/>
    </xf>
    <xf numFmtId="0" fontId="310" fillId="0" borderId="273" xfId="0" applyFont="1" applyBorder="1" applyAlignment="1">
      <alignment vertical="center"/>
    </xf>
    <xf numFmtId="0" fontId="311" fillId="143" borderId="274" xfId="0" applyFont="1" applyFill="1" applyBorder="1" applyAlignment="1">
      <alignment horizontal="center" vertical="center" wrapText="1"/>
    </xf>
    <xf numFmtId="0" fontId="312" fillId="144" borderId="275" xfId="0" applyFont="1" applyFill="1" applyBorder="1" applyAlignment="1">
      <alignment vertical="center"/>
    </xf>
    <xf numFmtId="0" fontId="313" fillId="0" borderId="276" xfId="0" applyFont="1" applyBorder="1" applyAlignment="1">
      <alignment horizontal="center" vertical="center" wrapText="1"/>
    </xf>
    <xf numFmtId="2" fontId="314" fillId="0" borderId="277" xfId="0" applyNumberFormat="1" applyFont="1" applyBorder="1" applyAlignment="1">
      <alignment horizontal="center" vertical="center" wrapText="1"/>
    </xf>
    <xf numFmtId="2" fontId="315" fillId="0" borderId="278" xfId="0" applyNumberFormat="1" applyFont="1" applyBorder="1" applyAlignment="1">
      <alignment horizontal="center" vertical="center" wrapText="1"/>
    </xf>
    <xf numFmtId="0" fontId="316" fillId="0" borderId="279" xfId="0" applyFont="1" applyBorder="1" applyAlignment="1">
      <alignment vertical="center"/>
    </xf>
    <xf numFmtId="0" fontId="318" fillId="146" borderId="281" xfId="0" applyFont="1" applyFill="1" applyBorder="1" applyAlignment="1">
      <alignment horizontal="center" vertical="center" wrapText="1"/>
    </xf>
    <xf numFmtId="165" fontId="319" fillId="147" borderId="282" xfId="0" applyNumberFormat="1" applyFont="1" applyFill="1" applyBorder="1" applyAlignment="1">
      <alignment horizontal="center" vertical="center" wrapText="1"/>
    </xf>
    <xf numFmtId="0" fontId="321" fillId="0" borderId="0" xfId="0" applyFont="1" applyAlignment="1">
      <alignment horizontal="center" wrapText="1"/>
    </xf>
    <xf numFmtId="0" fontId="322" fillId="148" borderId="283" xfId="0" applyFont="1" applyFill="1" applyBorder="1"/>
    <xf numFmtId="0" fontId="323" fillId="149" borderId="284" xfId="0" applyFont="1" applyFill="1" applyBorder="1" applyAlignment="1">
      <alignment vertical="center" wrapText="1"/>
    </xf>
    <xf numFmtId="0" fontId="324" fillId="150" borderId="285" xfId="0" applyFont="1" applyFill="1" applyBorder="1" applyAlignment="1">
      <alignment vertical="center" wrapText="1"/>
    </xf>
    <xf numFmtId="0" fontId="325" fillId="0" borderId="286" xfId="0" applyFont="1" applyBorder="1" applyAlignment="1">
      <alignment horizontal="left" vertical="center" wrapText="1"/>
    </xf>
    <xf numFmtId="0" fontId="326" fillId="0" borderId="287" xfId="0" applyFont="1" applyBorder="1" applyAlignment="1">
      <alignment horizontal="center" vertical="center" wrapText="1"/>
    </xf>
    <xf numFmtId="0" fontId="317" fillId="145" borderId="280" xfId="0" applyFont="1" applyFill="1" applyBorder="1" applyAlignment="1">
      <alignment horizontal="center" vertical="center" wrapText="1"/>
    </xf>
    <xf numFmtId="0" fontId="149" fillId="0" borderId="0" xfId="0" applyFont="1" applyAlignment="1">
      <alignment wrapText="1"/>
    </xf>
    <xf numFmtId="0" fontId="260" fillId="120" borderId="228" xfId="0" applyFont="1" applyFill="1" applyBorder="1" applyAlignment="1">
      <alignment horizontal="right" vertical="center"/>
    </xf>
    <xf numFmtId="0" fontId="9" fillId="0" borderId="8" xfId="0" applyFont="1" applyBorder="1" applyAlignment="1">
      <alignment wrapText="1"/>
    </xf>
    <xf numFmtId="0" fontId="144" fillId="0" borderId="128" xfId="0" applyFont="1" applyBorder="1" applyAlignment="1">
      <alignment wrapText="1"/>
    </xf>
    <xf numFmtId="0" fontId="135" fillId="70" borderId="121" xfId="0" applyFont="1" applyFill="1" applyBorder="1" applyAlignment="1">
      <alignment horizontal="center" vertical="center"/>
    </xf>
    <xf numFmtId="165" fontId="274" fillId="125" borderId="241" xfId="0" applyNumberFormat="1" applyFont="1" applyFill="1" applyBorder="1" applyAlignment="1">
      <alignment horizontal="center" vertical="center" wrapText="1"/>
    </xf>
    <xf numFmtId="165" fontId="229" fillId="103" borderId="201" xfId="0" applyNumberFormat="1" applyFont="1" applyFill="1" applyBorder="1" applyAlignment="1">
      <alignment horizontal="center" vertical="center" wrapText="1"/>
    </xf>
    <xf numFmtId="165" fontId="297" fillId="136" borderId="260" xfId="0" applyNumberFormat="1" applyFont="1" applyFill="1" applyBorder="1" applyAlignment="1">
      <alignment horizontal="center" vertical="center" wrapText="1"/>
    </xf>
    <xf numFmtId="165" fontId="146" fillId="74" borderId="130" xfId="0" applyNumberFormat="1" applyFont="1" applyFill="1" applyBorder="1" applyAlignment="1">
      <alignment horizontal="right" vertical="center" wrapText="1"/>
    </xf>
    <xf numFmtId="165" fontId="213" fillId="0" borderId="188" xfId="0" applyNumberFormat="1" applyFont="1" applyBorder="1" applyAlignment="1">
      <alignment horizontal="center" vertical="center" wrapText="1"/>
    </xf>
    <xf numFmtId="165" fontId="95" fillId="44" borderId="82" xfId="0" applyNumberFormat="1" applyFont="1" applyFill="1" applyBorder="1" applyAlignment="1">
      <alignment horizontal="center" vertical="center" wrapText="1"/>
    </xf>
    <xf numFmtId="0" fontId="18" fillId="0" borderId="16" xfId="0" applyFont="1" applyBorder="1" applyAlignment="1">
      <alignment wrapText="1"/>
    </xf>
    <xf numFmtId="165" fontId="178" fillId="86" borderId="158" xfId="0" applyNumberFormat="1" applyFont="1" applyFill="1" applyBorder="1" applyAlignment="1">
      <alignment horizontal="center" vertical="center" wrapText="1"/>
    </xf>
    <xf numFmtId="165" fontId="300" fillId="0" borderId="263" xfId="0" applyNumberFormat="1" applyFont="1" applyBorder="1" applyAlignment="1">
      <alignment horizontal="center" vertical="center" wrapText="1"/>
    </xf>
    <xf numFmtId="0" fontId="238" fillId="0" borderId="0" xfId="0" applyFont="1" applyAlignment="1">
      <alignment horizontal="center" vertical="center" wrapText="1"/>
    </xf>
    <xf numFmtId="165" fontId="14" fillId="6" borderId="12" xfId="0" applyNumberFormat="1" applyFont="1" applyFill="1" applyBorder="1" applyAlignment="1">
      <alignment horizontal="right" vertical="center" wrapText="1"/>
    </xf>
    <xf numFmtId="165" fontId="235" fillId="108" borderId="207" xfId="0" applyNumberFormat="1" applyFont="1" applyFill="1" applyBorder="1" applyAlignment="1">
      <alignment horizontal="center" vertical="center" wrapText="1"/>
    </xf>
    <xf numFmtId="0" fontId="108" fillId="54" borderId="95" xfId="0" applyFont="1" applyFill="1" applyBorder="1" applyAlignment="1">
      <alignment horizontal="center" vertical="center"/>
    </xf>
    <xf numFmtId="4" fontId="93" fillId="42" borderId="81" xfId="0" applyNumberFormat="1" applyFont="1" applyFill="1" applyBorder="1" applyAlignment="1">
      <alignment horizontal="center" vertical="center" wrapText="1"/>
    </xf>
    <xf numFmtId="0" fontId="220" fillId="0" borderId="0" xfId="0" applyFont="1" applyAlignment="1">
      <alignment wrapText="1"/>
    </xf>
    <xf numFmtId="0" fontId="236" fillId="0" borderId="208" xfId="0" applyFont="1" applyBorder="1" applyAlignment="1">
      <alignment wrapText="1"/>
    </xf>
    <xf numFmtId="165" fontId="216" fillId="0" borderId="190" xfId="0" applyNumberFormat="1" applyFont="1" applyBorder="1" applyAlignment="1">
      <alignment horizontal="center" vertical="center" wrapText="1"/>
    </xf>
    <xf numFmtId="0" fontId="57" fillId="0" borderId="50" xfId="0" applyFont="1" applyBorder="1" applyAlignment="1">
      <alignment wrapText="1"/>
    </xf>
    <xf numFmtId="4" fontId="167" fillId="0" borderId="148" xfId="0" applyNumberFormat="1" applyFont="1" applyBorder="1" applyAlignment="1">
      <alignment horizontal="center" vertical="center"/>
    </xf>
    <xf numFmtId="0" fontId="71" fillId="0" borderId="60" xfId="0" applyFont="1" applyBorder="1" applyAlignment="1">
      <alignment horizontal="center" wrapText="1"/>
    </xf>
    <xf numFmtId="0" fontId="143" fillId="0" borderId="127" xfId="0" applyFont="1" applyBorder="1" applyAlignment="1">
      <alignment horizontal="center" wrapText="1"/>
    </xf>
    <xf numFmtId="0" fontId="131" fillId="67" borderId="117" xfId="0" applyFont="1" applyFill="1" applyBorder="1" applyAlignment="1">
      <alignment horizontal="center" vertical="center" wrapText="1"/>
    </xf>
    <xf numFmtId="0" fontId="307" fillId="141" borderId="270" xfId="0" applyFont="1" applyFill="1" applyBorder="1" applyAlignment="1">
      <alignment horizontal="center" vertical="center" wrapText="1"/>
    </xf>
    <xf numFmtId="0" fontId="122" fillId="61" borderId="108" xfId="0" applyFont="1" applyFill="1" applyBorder="1" applyAlignment="1">
      <alignment wrapText="1"/>
    </xf>
    <xf numFmtId="0" fontId="296" fillId="135" borderId="259" xfId="0" applyFont="1" applyFill="1" applyBorder="1" applyAlignment="1">
      <alignment horizontal="center" vertical="center"/>
    </xf>
    <xf numFmtId="2" fontId="192" fillId="0" borderId="168" xfId="0" applyNumberFormat="1" applyFont="1" applyBorder="1" applyAlignment="1">
      <alignment horizontal="left" wrapText="1"/>
    </xf>
    <xf numFmtId="2" fontId="285" fillId="0" borderId="251" xfId="0" applyNumberFormat="1" applyFont="1" applyBorder="1" applyAlignment="1">
      <alignment horizontal="left" wrapText="1"/>
    </xf>
    <xf numFmtId="2" fontId="128" fillId="0" borderId="114" xfId="0" applyNumberFormat="1" applyFont="1" applyBorder="1" applyAlignment="1">
      <alignment horizontal="left" wrapText="1"/>
    </xf>
    <xf numFmtId="0" fontId="102" fillId="49" borderId="89" xfId="0" applyFont="1" applyFill="1" applyBorder="1" applyAlignment="1">
      <alignment horizontal="center" vertical="center"/>
    </xf>
    <xf numFmtId="0" fontId="194" fillId="89" borderId="170" xfId="0" applyFont="1" applyFill="1" applyBorder="1" applyAlignment="1">
      <alignment horizontal="center" vertical="center"/>
    </xf>
    <xf numFmtId="0" fontId="113" fillId="57" borderId="100" xfId="0" applyFont="1" applyFill="1" applyBorder="1" applyAlignment="1">
      <alignment horizontal="center" vertical="center"/>
    </xf>
    <xf numFmtId="165" fontId="249" fillId="113" borderId="219" xfId="0" applyNumberFormat="1" applyFont="1" applyFill="1" applyBorder="1" applyAlignment="1">
      <alignment horizontal="center" vertical="center" wrapText="1"/>
    </xf>
    <xf numFmtId="0" fontId="34" fillId="0" borderId="32" xfId="0" applyFont="1" applyBorder="1" applyAlignment="1">
      <alignment wrapText="1"/>
    </xf>
    <xf numFmtId="0" fontId="280" fillId="129" borderId="247" xfId="0" applyFont="1" applyFill="1" applyBorder="1" applyAlignment="1">
      <alignment horizontal="center" vertical="center" wrapText="1"/>
    </xf>
    <xf numFmtId="165" fontId="228" fillId="0" borderId="200" xfId="0" applyNumberFormat="1" applyFont="1" applyBorder="1" applyAlignment="1">
      <alignment horizontal="center" vertical="center" wrapText="1"/>
    </xf>
    <xf numFmtId="0" fontId="266" fillId="0" borderId="234" xfId="0" applyFont="1" applyBorder="1" applyAlignment="1">
      <alignment wrapText="1"/>
    </xf>
    <xf numFmtId="0" fontId="185" fillId="0" borderId="0" xfId="0" applyFont="1" applyAlignment="1">
      <alignment horizontal="center" vertical="center" wrapText="1"/>
    </xf>
    <xf numFmtId="0" fontId="177" fillId="0" borderId="0" xfId="0" applyFont="1" applyAlignment="1">
      <alignment horizontal="center" vertical="center"/>
    </xf>
    <xf numFmtId="0" fontId="45" fillId="0" borderId="0" xfId="0" applyFont="1" applyAlignment="1">
      <alignment horizontal="center" vertical="center"/>
    </xf>
    <xf numFmtId="0" fontId="320" fillId="0" borderId="0" xfId="0" applyFont="1" applyAlignment="1">
      <alignment horizontal="center" wrapText="1" shrinkToFit="1"/>
    </xf>
    <xf numFmtId="0" fontId="272" fillId="124" borderId="240" xfId="0" applyFont="1" applyFill="1" applyBorder="1" applyAlignment="1">
      <alignment horizontal="center" vertical="center" wrapText="1"/>
    </xf>
    <xf numFmtId="0" fontId="89" fillId="38" borderId="77" xfId="0" applyFont="1" applyFill="1" applyBorder="1" applyAlignment="1">
      <alignment horizontal="center" vertical="center"/>
    </xf>
    <xf numFmtId="0" fontId="161" fillId="0" borderId="142" xfId="0" applyFont="1" applyBorder="1" applyAlignment="1">
      <alignment wrapText="1"/>
    </xf>
    <xf numFmtId="0" fontId="2" fillId="2" borderId="1" xfId="0" applyFont="1" applyFill="1" applyBorder="1" applyAlignment="1">
      <alignment horizontal="center" vertical="center" wrapText="1"/>
    </xf>
    <xf numFmtId="0" fontId="309" fillId="142" borderId="272" xfId="0" applyFont="1" applyFill="1" applyBorder="1" applyAlignment="1">
      <alignment horizontal="center" vertical="center"/>
    </xf>
    <xf numFmtId="165" fontId="129" fillId="65" borderId="115" xfId="0" applyNumberFormat="1"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762000</xdr:colOff>
      <xdr:row>0</xdr:row>
      <xdr:rowOff>152400</xdr:rowOff>
    </xdr:from>
    <xdr:ext cx="1866900" cy="1457325"/>
    <xdr:pic>
      <xdr:nvPicPr>
        <xdr:cNvPr id="2" name="image00.jpg"/>
        <xdr:cNvPicPr preferRelativeResize="0"/>
      </xdr:nvPicPr>
      <xdr:blipFill>
        <a:blip xmlns:r="http://schemas.openxmlformats.org/officeDocument/2006/relationships" r:embed="rId1" cstate="print"/>
        <a:stretch>
          <a:fillRect/>
        </a:stretch>
      </xdr:blipFill>
      <xdr:spPr>
        <a:xfrm>
          <a:off x="0" y="0"/>
          <a:ext cx="1866900" cy="1457325"/>
        </a:xfrm>
        <a:prstGeom prst="rect">
          <a:avLst/>
        </a:prstGeom>
        <a:noFill/>
      </xdr:spPr>
    </xdr:pic>
    <xdr:clientData fLocksWithSheet="0" fPrint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FC24"/>
  <sheetViews>
    <sheetView showGridLines="0" workbookViewId="0">
      <selection sqref="A1:C1"/>
    </sheetView>
  </sheetViews>
  <sheetFormatPr baseColWidth="10" defaultColWidth="12" defaultRowHeight="20.25" customHeight="1"/>
  <cols>
    <col min="1" max="1" width="28.7109375" customWidth="1"/>
    <col min="2" max="2" width="15.7109375" customWidth="1"/>
    <col min="3" max="3" width="10.28515625" customWidth="1"/>
    <col min="4" max="13" width="9.140625" customWidth="1"/>
  </cols>
  <sheetData>
    <row r="1" spans="1:159" ht="18" customHeight="1">
      <c r="A1" s="290" t="s">
        <v>0</v>
      </c>
      <c r="B1" s="288"/>
      <c r="C1" s="289"/>
      <c r="D1" s="285" t="s">
        <v>1</v>
      </c>
      <c r="E1" s="285" t="s">
        <v>2</v>
      </c>
      <c r="F1" s="285" t="s">
        <v>3</v>
      </c>
      <c r="G1" s="285" t="s">
        <v>4</v>
      </c>
      <c r="H1" s="285" t="s">
        <v>5</v>
      </c>
      <c r="I1" s="285" t="s">
        <v>6</v>
      </c>
      <c r="J1" s="285" t="s">
        <v>7</v>
      </c>
      <c r="K1" s="285" t="s">
        <v>8</v>
      </c>
      <c r="L1" s="285" t="s">
        <v>9</v>
      </c>
      <c r="M1" s="285" t="s">
        <v>10</v>
      </c>
      <c r="N1" s="172"/>
      <c r="O1" s="131"/>
      <c r="P1" s="131"/>
      <c r="Q1" s="131"/>
      <c r="R1" s="131"/>
      <c r="S1" s="131"/>
      <c r="T1" s="131"/>
      <c r="U1" s="131"/>
      <c r="V1" s="131"/>
      <c r="W1" s="131"/>
      <c r="X1" s="131"/>
      <c r="Y1" s="131"/>
      <c r="Z1" s="131"/>
      <c r="AA1" s="131"/>
      <c r="AB1" s="131"/>
      <c r="AC1" s="131"/>
      <c r="AD1" s="131"/>
      <c r="AE1" s="131"/>
      <c r="AF1" s="131"/>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row>
    <row r="2" spans="1:159" ht="29.25" customHeight="1">
      <c r="A2" s="37" t="s">
        <v>11</v>
      </c>
      <c r="B2" s="37" t="s">
        <v>12</v>
      </c>
      <c r="C2" s="104" t="s">
        <v>13</v>
      </c>
      <c r="D2" s="286"/>
      <c r="E2" s="286"/>
      <c r="F2" s="286"/>
      <c r="G2" s="286"/>
      <c r="H2" s="286"/>
      <c r="I2" s="286"/>
      <c r="J2" s="286"/>
      <c r="K2" s="286"/>
      <c r="L2" s="286"/>
      <c r="M2" s="286"/>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c r="EQ2" s="131"/>
      <c r="ER2" s="131"/>
      <c r="ES2" s="131"/>
      <c r="ET2" s="131"/>
      <c r="EU2" s="131"/>
      <c r="EV2" s="131"/>
      <c r="EW2" s="131"/>
      <c r="EX2" s="131"/>
      <c r="EY2" s="131"/>
      <c r="EZ2" s="131"/>
      <c r="FA2" s="131"/>
      <c r="FB2" s="131"/>
      <c r="FC2" s="131"/>
    </row>
    <row r="3" spans="1:159" ht="24.75" customHeight="1">
      <c r="A3" s="175" t="s">
        <v>14</v>
      </c>
      <c r="B3" s="93" t="s">
        <v>15</v>
      </c>
      <c r="C3" s="179">
        <f>'HOJA DE PEDIDOS'!$N$78</f>
        <v>75</v>
      </c>
      <c r="D3" s="95">
        <f>'HOJA DE PEDIDOS'!$D$96</f>
        <v>14.5</v>
      </c>
      <c r="E3" s="84">
        <f>'HOJA DE PEDIDOS'!$E$96</f>
        <v>5</v>
      </c>
      <c r="F3" s="95">
        <f>'HOJA DE PEDIDOS'!$F$96</f>
        <v>5</v>
      </c>
      <c r="G3" s="84">
        <f>'HOJA DE PEDIDOS'!$G$96</f>
        <v>0</v>
      </c>
      <c r="H3" s="95">
        <f>'HOJA DE PEDIDOS'!$H$96</f>
        <v>2</v>
      </c>
      <c r="I3" s="84">
        <f>'HOJA DE PEDIDOS'!$I$96</f>
        <v>6.5</v>
      </c>
      <c r="J3" s="95">
        <f>'HOJA DE PEDIDOS'!$J$96</f>
        <v>16</v>
      </c>
      <c r="K3" s="84">
        <f>'HOJA DE PEDIDOS'!$K$96</f>
        <v>26</v>
      </c>
      <c r="L3" s="95">
        <f>'HOJA DE PEDIDOS'!$L$96</f>
        <v>0</v>
      </c>
      <c r="M3" s="84">
        <f>'HOJA DE PEDIDOS'!$M$96</f>
        <v>0</v>
      </c>
      <c r="N3" s="172"/>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1"/>
      <c r="DT3" s="131"/>
      <c r="DU3" s="131"/>
      <c r="DV3" s="131"/>
      <c r="DW3" s="131"/>
      <c r="DX3" s="131"/>
      <c r="DY3" s="131"/>
      <c r="DZ3" s="131"/>
      <c r="EA3" s="131"/>
      <c r="EB3" s="131"/>
      <c r="EC3" s="131"/>
      <c r="ED3" s="131"/>
      <c r="EE3" s="131"/>
      <c r="EF3" s="131"/>
      <c r="EG3" s="131"/>
      <c r="EH3" s="131"/>
      <c r="EI3" s="131"/>
      <c r="EJ3" s="131"/>
      <c r="EK3" s="131"/>
      <c r="EL3" s="131"/>
      <c r="EM3" s="131"/>
      <c r="EN3" s="131"/>
      <c r="EO3" s="131"/>
      <c r="EP3" s="131"/>
      <c r="EQ3" s="131"/>
      <c r="ER3" s="131"/>
      <c r="ES3" s="131"/>
      <c r="ET3" s="131"/>
      <c r="EU3" s="131"/>
      <c r="EV3" s="131"/>
      <c r="EW3" s="131"/>
      <c r="EX3" s="131"/>
      <c r="EY3" s="131"/>
      <c r="EZ3" s="131"/>
      <c r="FA3" s="131"/>
      <c r="FB3" s="131"/>
      <c r="FC3" s="131"/>
    </row>
    <row r="4" spans="1:159" ht="24.75" customHeight="1">
      <c r="A4" s="175" t="s">
        <v>16</v>
      </c>
      <c r="B4" s="93" t="s">
        <v>15</v>
      </c>
      <c r="C4" s="179" t="e">
        <f>'HOJA DE PEDIDOS'!#REF!</f>
        <v>#REF!</v>
      </c>
      <c r="D4" s="95" t="e">
        <f>'HOJA DE PEDIDOS'!#REF!</f>
        <v>#REF!</v>
      </c>
      <c r="E4" s="84" t="e">
        <f>'HOJA DE PEDIDOS'!#REF!</f>
        <v>#REF!</v>
      </c>
      <c r="F4" s="95" t="e">
        <f>'HOJA DE PEDIDOS'!#REF!</f>
        <v>#REF!</v>
      </c>
      <c r="G4" s="84" t="e">
        <f>'HOJA DE PEDIDOS'!#REF!</f>
        <v>#REF!</v>
      </c>
      <c r="H4" s="95" t="e">
        <f>'HOJA DE PEDIDOS'!#REF!</f>
        <v>#REF!</v>
      </c>
      <c r="I4" s="84" t="e">
        <f>'HOJA DE PEDIDOS'!#REF!</f>
        <v>#REF!</v>
      </c>
      <c r="J4" s="95" t="e">
        <f>'HOJA DE PEDIDOS'!#REF!</f>
        <v>#REF!</v>
      </c>
      <c r="K4" s="84" t="e">
        <f>'HOJA DE PEDIDOS'!#REF!</f>
        <v>#REF!</v>
      </c>
      <c r="L4" s="95" t="e">
        <f>'HOJA DE PEDIDOS'!#REF!</f>
        <v>#REF!</v>
      </c>
      <c r="M4" s="84" t="e">
        <f>'HOJA DE PEDIDOS'!#REF!</f>
        <v>#REF!</v>
      </c>
      <c r="N4" s="172"/>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c r="BC4" s="131"/>
      <c r="BD4" s="131"/>
      <c r="BE4" s="131"/>
      <c r="BF4" s="131"/>
      <c r="BG4" s="131"/>
      <c r="BH4" s="131"/>
      <c r="BI4" s="131"/>
      <c r="BJ4" s="131"/>
      <c r="BK4" s="131"/>
      <c r="BL4" s="131"/>
      <c r="BM4" s="131"/>
      <c r="BN4" s="131"/>
      <c r="BO4" s="131"/>
      <c r="BP4" s="131"/>
      <c r="BQ4" s="131"/>
      <c r="BR4" s="131"/>
      <c r="BS4" s="131"/>
      <c r="BT4" s="131"/>
      <c r="BU4" s="131"/>
      <c r="BV4" s="131"/>
      <c r="BW4" s="131"/>
      <c r="BX4" s="131"/>
      <c r="BY4" s="131"/>
      <c r="BZ4" s="131"/>
      <c r="CA4" s="131"/>
      <c r="CB4" s="131"/>
      <c r="CC4" s="131"/>
      <c r="CD4" s="131"/>
      <c r="CE4" s="131"/>
      <c r="CF4" s="131"/>
      <c r="CG4" s="131"/>
      <c r="CH4" s="131"/>
      <c r="CI4" s="131"/>
      <c r="CJ4" s="131"/>
      <c r="CK4" s="131"/>
      <c r="CL4" s="131"/>
      <c r="CM4" s="131"/>
      <c r="CN4" s="131"/>
      <c r="CO4" s="131"/>
      <c r="CP4" s="131"/>
      <c r="CQ4" s="131"/>
      <c r="CR4" s="131"/>
      <c r="CS4" s="131"/>
      <c r="CT4" s="131"/>
      <c r="CU4" s="131"/>
      <c r="CV4" s="131"/>
      <c r="CW4" s="131"/>
      <c r="CX4" s="131"/>
      <c r="CY4" s="131"/>
      <c r="CZ4" s="131"/>
      <c r="DA4" s="131"/>
      <c r="DB4" s="131"/>
      <c r="DC4" s="131"/>
      <c r="DD4" s="131"/>
      <c r="DE4" s="131"/>
      <c r="DF4" s="131"/>
      <c r="DG4" s="131"/>
      <c r="DH4" s="131"/>
      <c r="DI4" s="131"/>
      <c r="DJ4" s="131"/>
      <c r="DK4" s="131"/>
      <c r="DL4" s="131"/>
      <c r="DM4" s="131"/>
      <c r="DN4" s="131"/>
      <c r="DO4" s="131"/>
      <c r="DP4" s="131"/>
      <c r="DQ4" s="131"/>
      <c r="DR4" s="131"/>
      <c r="DS4" s="131"/>
      <c r="DT4" s="131"/>
      <c r="DU4" s="131"/>
      <c r="DV4" s="131"/>
      <c r="DW4" s="131"/>
      <c r="DX4" s="131"/>
      <c r="DY4" s="131"/>
      <c r="DZ4" s="131"/>
      <c r="EA4" s="131"/>
      <c r="EB4" s="131"/>
      <c r="EC4" s="131"/>
      <c r="ED4" s="131"/>
      <c r="EE4" s="131"/>
      <c r="EF4" s="131"/>
      <c r="EG4" s="131"/>
      <c r="EH4" s="131"/>
      <c r="EI4" s="131"/>
      <c r="EJ4" s="131"/>
      <c r="EK4" s="131"/>
      <c r="EL4" s="131"/>
      <c r="EM4" s="131"/>
      <c r="EN4" s="131"/>
      <c r="EO4" s="131"/>
      <c r="EP4" s="131"/>
      <c r="EQ4" s="131"/>
      <c r="ER4" s="131"/>
      <c r="ES4" s="131"/>
      <c r="ET4" s="131"/>
      <c r="EU4" s="131"/>
      <c r="EV4" s="131"/>
      <c r="EW4" s="131"/>
      <c r="EX4" s="131"/>
      <c r="EY4" s="131"/>
      <c r="EZ4" s="131"/>
      <c r="FA4" s="131"/>
      <c r="FB4" s="131"/>
      <c r="FC4" s="131"/>
    </row>
    <row r="5" spans="1:159" ht="24.75" customHeight="1">
      <c r="A5" s="175" t="s">
        <v>17</v>
      </c>
      <c r="B5" s="93" t="s">
        <v>15</v>
      </c>
      <c r="C5" s="179" t="e">
        <f>'HOJA DE PEDIDOS'!#REF!</f>
        <v>#REF!</v>
      </c>
      <c r="D5" s="233" t="e">
        <f>'HOJA DE PEDIDOS'!#REF!</f>
        <v>#REF!</v>
      </c>
      <c r="E5" s="84" t="e">
        <f>'HOJA DE PEDIDOS'!#REF!</f>
        <v>#REF!</v>
      </c>
      <c r="F5" s="95" t="e">
        <f>'HOJA DE PEDIDOS'!#REF!</f>
        <v>#REF!</v>
      </c>
      <c r="G5" s="84" t="e">
        <f>'HOJA DE PEDIDOS'!#REF!</f>
        <v>#REF!</v>
      </c>
      <c r="H5" s="95" t="e">
        <f>'HOJA DE PEDIDOS'!#REF!</f>
        <v>#REF!</v>
      </c>
      <c r="I5" s="84" t="e">
        <f>'HOJA DE PEDIDOS'!#REF!</f>
        <v>#REF!</v>
      </c>
      <c r="J5" s="95" t="e">
        <f>'HOJA DE PEDIDOS'!#REF!</f>
        <v>#REF!</v>
      </c>
      <c r="K5" s="84" t="e">
        <f>'HOJA DE PEDIDOS'!#REF!</f>
        <v>#REF!</v>
      </c>
      <c r="L5" s="95" t="e">
        <f>'HOJA DE PEDIDOS'!#REF!</f>
        <v>#REF!</v>
      </c>
      <c r="M5" s="84" t="e">
        <f>'HOJA DE PEDIDOS'!#REF!</f>
        <v>#REF!</v>
      </c>
      <c r="N5" s="172"/>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c r="AS5" s="131"/>
      <c r="AT5" s="131"/>
      <c r="AU5" s="131"/>
      <c r="AV5" s="131"/>
      <c r="AW5" s="131"/>
      <c r="AX5" s="131"/>
      <c r="AY5" s="131"/>
      <c r="AZ5" s="131"/>
      <c r="BA5" s="131"/>
      <c r="BB5" s="131"/>
      <c r="BC5" s="131"/>
      <c r="BD5" s="131"/>
      <c r="BE5" s="131"/>
      <c r="BF5" s="131"/>
      <c r="BG5" s="131"/>
      <c r="BH5" s="131"/>
      <c r="BI5" s="131"/>
      <c r="BJ5" s="131"/>
      <c r="BK5" s="131"/>
      <c r="BL5" s="131"/>
      <c r="BM5" s="131"/>
      <c r="BN5" s="131"/>
      <c r="BO5" s="131"/>
      <c r="BP5" s="131"/>
      <c r="BQ5" s="131"/>
      <c r="BR5" s="131"/>
      <c r="BS5" s="131"/>
      <c r="BT5" s="131"/>
      <c r="BU5" s="131"/>
      <c r="BV5" s="131"/>
      <c r="BW5" s="131"/>
      <c r="BX5" s="131"/>
      <c r="BY5" s="131"/>
      <c r="BZ5" s="131"/>
      <c r="CA5" s="131"/>
      <c r="CB5" s="131"/>
      <c r="CC5" s="131"/>
      <c r="CD5" s="131"/>
      <c r="CE5" s="131"/>
      <c r="CF5" s="131"/>
      <c r="CG5" s="131"/>
      <c r="CH5" s="131"/>
      <c r="CI5" s="131"/>
      <c r="CJ5" s="131"/>
      <c r="CK5" s="131"/>
      <c r="CL5" s="131"/>
      <c r="CM5" s="131"/>
      <c r="CN5" s="131"/>
      <c r="CO5" s="131"/>
      <c r="CP5" s="131"/>
      <c r="CQ5" s="131"/>
      <c r="CR5" s="131"/>
      <c r="CS5" s="131"/>
      <c r="CT5" s="131"/>
      <c r="CU5" s="131"/>
      <c r="CV5" s="131"/>
      <c r="CW5" s="131"/>
      <c r="CX5" s="131"/>
      <c r="CY5" s="131"/>
      <c r="CZ5" s="131"/>
      <c r="DA5" s="131"/>
      <c r="DB5" s="131"/>
      <c r="DC5" s="131"/>
      <c r="DD5" s="131"/>
      <c r="DE5" s="131"/>
      <c r="DF5" s="131"/>
      <c r="DG5" s="131"/>
      <c r="DH5" s="131"/>
      <c r="DI5" s="131"/>
      <c r="DJ5" s="131"/>
      <c r="DK5" s="131"/>
      <c r="DL5" s="131"/>
      <c r="DM5" s="131"/>
      <c r="DN5" s="131"/>
      <c r="DO5" s="131"/>
      <c r="DP5" s="131"/>
      <c r="DQ5" s="131"/>
      <c r="DR5" s="131"/>
      <c r="DS5" s="131"/>
      <c r="DT5" s="131"/>
      <c r="DU5" s="131"/>
      <c r="DV5" s="131"/>
      <c r="DW5" s="131"/>
      <c r="DX5" s="131"/>
      <c r="DY5" s="131"/>
      <c r="DZ5" s="131"/>
      <c r="EA5" s="131"/>
      <c r="EB5" s="131"/>
      <c r="EC5" s="131"/>
      <c r="ED5" s="131"/>
      <c r="EE5" s="131"/>
      <c r="EF5" s="131"/>
      <c r="EG5" s="131"/>
      <c r="EH5" s="131"/>
      <c r="EI5" s="131"/>
      <c r="EJ5" s="131"/>
      <c r="EK5" s="131"/>
      <c r="EL5" s="131"/>
      <c r="EM5" s="131"/>
      <c r="EN5" s="131"/>
      <c r="EO5" s="131"/>
      <c r="EP5" s="131"/>
      <c r="EQ5" s="131"/>
      <c r="ER5" s="131"/>
      <c r="ES5" s="131"/>
      <c r="ET5" s="131"/>
      <c r="EU5" s="131"/>
      <c r="EV5" s="131"/>
      <c r="EW5" s="131"/>
      <c r="EX5" s="131"/>
      <c r="EY5" s="131"/>
      <c r="EZ5" s="131"/>
      <c r="FA5" s="131"/>
      <c r="FB5" s="131"/>
      <c r="FC5" s="131"/>
    </row>
    <row r="6" spans="1:159" ht="24.75" customHeight="1">
      <c r="A6" s="175" t="s">
        <v>18</v>
      </c>
      <c r="B6" s="93" t="s">
        <v>15</v>
      </c>
      <c r="C6" s="173">
        <f>'HOJA DE PEDIDOS'!$N$67</f>
        <v>18.100000000000001</v>
      </c>
      <c r="D6" s="95">
        <f>'HOJA DE PEDIDOS'!D77</f>
        <v>2.5</v>
      </c>
      <c r="E6" s="84">
        <f>'HOJA DE PEDIDOS'!E77</f>
        <v>0</v>
      </c>
      <c r="F6" s="95">
        <f>'HOJA DE PEDIDOS'!F77</f>
        <v>10.3</v>
      </c>
      <c r="G6" s="84">
        <f>'HOJA DE PEDIDOS'!G77</f>
        <v>0</v>
      </c>
      <c r="H6" s="95">
        <f>'HOJA DE PEDIDOS'!H77</f>
        <v>0</v>
      </c>
      <c r="I6" s="84">
        <f>'HOJA DE PEDIDOS'!I77</f>
        <v>0</v>
      </c>
      <c r="J6" s="95">
        <f>'HOJA DE PEDIDOS'!J77</f>
        <v>5.3000000000000007</v>
      </c>
      <c r="K6" s="84">
        <f>'HOJA DE PEDIDOS'!K77</f>
        <v>0</v>
      </c>
      <c r="L6" s="95">
        <f>'HOJA DE PEDIDOS'!L77</f>
        <v>0</v>
      </c>
      <c r="M6" s="84">
        <f>'HOJA DE PEDIDOS'!M77</f>
        <v>0</v>
      </c>
      <c r="N6" s="172"/>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c r="BD6" s="131"/>
      <c r="BE6" s="131"/>
      <c r="BF6" s="131"/>
      <c r="BG6" s="131"/>
      <c r="BH6" s="131"/>
      <c r="BI6" s="131"/>
      <c r="BJ6" s="131"/>
      <c r="BK6" s="131"/>
      <c r="BL6" s="131"/>
      <c r="BM6" s="131"/>
      <c r="BN6" s="131"/>
      <c r="BO6" s="131"/>
      <c r="BP6" s="131"/>
      <c r="BQ6" s="131"/>
      <c r="BR6" s="131"/>
      <c r="BS6" s="131"/>
      <c r="BT6" s="131"/>
      <c r="BU6" s="131"/>
      <c r="BV6" s="131"/>
      <c r="BW6" s="131"/>
      <c r="BX6" s="131"/>
      <c r="BY6" s="131"/>
      <c r="BZ6" s="131"/>
      <c r="CA6" s="131"/>
      <c r="CB6" s="131"/>
      <c r="CC6" s="131"/>
      <c r="CD6" s="131"/>
      <c r="CE6" s="131"/>
      <c r="CF6" s="131"/>
      <c r="CG6" s="131"/>
      <c r="CH6" s="131"/>
      <c r="CI6" s="131"/>
      <c r="CJ6" s="131"/>
      <c r="CK6" s="131"/>
      <c r="CL6" s="131"/>
      <c r="CM6" s="131"/>
      <c r="CN6" s="131"/>
      <c r="CO6" s="131"/>
      <c r="CP6" s="131"/>
      <c r="CQ6" s="131"/>
      <c r="CR6" s="131"/>
      <c r="CS6" s="131"/>
      <c r="CT6" s="131"/>
      <c r="CU6" s="131"/>
      <c r="CV6" s="131"/>
      <c r="CW6" s="131"/>
      <c r="CX6" s="131"/>
      <c r="CY6" s="131"/>
      <c r="CZ6" s="131"/>
      <c r="DA6" s="131"/>
      <c r="DB6" s="131"/>
      <c r="DC6" s="131"/>
      <c r="DD6" s="131"/>
      <c r="DE6" s="131"/>
      <c r="DF6" s="131"/>
      <c r="DG6" s="131"/>
      <c r="DH6" s="131"/>
      <c r="DI6" s="131"/>
      <c r="DJ6" s="131"/>
      <c r="DK6" s="131"/>
      <c r="DL6" s="131"/>
      <c r="DM6" s="131"/>
      <c r="DN6" s="131"/>
      <c r="DO6" s="131"/>
      <c r="DP6" s="131"/>
      <c r="DQ6" s="131"/>
      <c r="DR6" s="131"/>
      <c r="DS6" s="131"/>
      <c r="DT6" s="131"/>
      <c r="DU6" s="131"/>
      <c r="DV6" s="131"/>
      <c r="DW6" s="131"/>
      <c r="DX6" s="131"/>
      <c r="DY6" s="131"/>
      <c r="DZ6" s="131"/>
      <c r="EA6" s="131"/>
      <c r="EB6" s="131"/>
      <c r="EC6" s="131"/>
      <c r="ED6" s="131"/>
      <c r="EE6" s="131"/>
      <c r="EF6" s="131"/>
      <c r="EG6" s="131"/>
      <c r="EH6" s="131"/>
      <c r="EI6" s="131"/>
      <c r="EJ6" s="131"/>
      <c r="EK6" s="131"/>
      <c r="EL6" s="131"/>
      <c r="EM6" s="131"/>
      <c r="EN6" s="131"/>
      <c r="EO6" s="131"/>
      <c r="EP6" s="131"/>
      <c r="EQ6" s="131"/>
      <c r="ER6" s="131"/>
      <c r="ES6" s="131"/>
      <c r="ET6" s="131"/>
      <c r="EU6" s="131"/>
      <c r="EV6" s="131"/>
      <c r="EW6" s="131"/>
      <c r="EX6" s="131"/>
      <c r="EY6" s="131"/>
      <c r="EZ6" s="131"/>
      <c r="FA6" s="131"/>
      <c r="FB6" s="131"/>
      <c r="FC6" s="131"/>
    </row>
    <row r="7" spans="1:159" ht="24.75" customHeight="1">
      <c r="A7" s="175" t="s">
        <v>19</v>
      </c>
      <c r="B7" s="93" t="s">
        <v>15</v>
      </c>
      <c r="C7" s="179" t="e">
        <f>'HOJA DE PEDIDOS'!#REF!</f>
        <v>#REF!</v>
      </c>
      <c r="D7" s="95" t="e">
        <f>'HOJA DE PEDIDOS'!#REF!</f>
        <v>#REF!</v>
      </c>
      <c r="E7" s="84" t="e">
        <f>'HOJA DE PEDIDOS'!#REF!</f>
        <v>#REF!</v>
      </c>
      <c r="F7" s="95" t="e">
        <f>'HOJA DE PEDIDOS'!#REF!</f>
        <v>#REF!</v>
      </c>
      <c r="G7" s="84" t="e">
        <f>'HOJA DE PEDIDOS'!#REF!</f>
        <v>#REF!</v>
      </c>
      <c r="H7" s="95" t="e">
        <f>'HOJA DE PEDIDOS'!#REF!</f>
        <v>#REF!</v>
      </c>
      <c r="I7" s="84" t="e">
        <f>'HOJA DE PEDIDOS'!#REF!</f>
        <v>#REF!</v>
      </c>
      <c r="J7" s="95" t="e">
        <f>'HOJA DE PEDIDOS'!#REF!</f>
        <v>#REF!</v>
      </c>
      <c r="K7" s="84" t="e">
        <f>'HOJA DE PEDIDOS'!#REF!</f>
        <v>#REF!</v>
      </c>
      <c r="L7" s="95" t="e">
        <f>'HOJA DE PEDIDOS'!#REF!</f>
        <v>#REF!</v>
      </c>
      <c r="M7" s="84" t="e">
        <f>'HOJA DE PEDIDOS'!#REF!</f>
        <v>#REF!</v>
      </c>
      <c r="N7" s="172"/>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1"/>
      <c r="AQ7" s="131"/>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1"/>
      <c r="CF7" s="131"/>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1"/>
      <c r="DU7" s="131"/>
      <c r="DV7" s="131"/>
      <c r="DW7" s="131"/>
      <c r="DX7" s="131"/>
      <c r="DY7" s="131"/>
      <c r="DZ7" s="131"/>
      <c r="EA7" s="131"/>
      <c r="EB7" s="131"/>
      <c r="EC7" s="131"/>
      <c r="ED7" s="131"/>
      <c r="EE7" s="131"/>
      <c r="EF7" s="131"/>
      <c r="EG7" s="131"/>
      <c r="EH7" s="131"/>
      <c r="EI7" s="131"/>
      <c r="EJ7" s="131"/>
      <c r="EK7" s="131"/>
      <c r="EL7" s="131"/>
      <c r="EM7" s="131"/>
      <c r="EN7" s="131"/>
      <c r="EO7" s="131"/>
      <c r="EP7" s="131"/>
      <c r="EQ7" s="131"/>
      <c r="ER7" s="131"/>
      <c r="ES7" s="131"/>
      <c r="ET7" s="131"/>
      <c r="EU7" s="131"/>
      <c r="EV7" s="131"/>
      <c r="EW7" s="131"/>
      <c r="EX7" s="131"/>
      <c r="EY7" s="131"/>
      <c r="EZ7" s="131"/>
      <c r="FA7" s="131"/>
      <c r="FB7" s="131"/>
      <c r="FC7" s="131"/>
    </row>
    <row r="8" spans="1:159" ht="24.75" customHeight="1">
      <c r="A8" s="228" t="s">
        <v>20</v>
      </c>
      <c r="B8" s="206" t="s">
        <v>21</v>
      </c>
      <c r="C8" s="179"/>
      <c r="D8" s="95"/>
      <c r="E8" s="84"/>
      <c r="F8" s="95"/>
      <c r="G8" s="84"/>
      <c r="H8" s="95"/>
      <c r="I8" s="84"/>
      <c r="J8" s="95"/>
      <c r="K8" s="84"/>
      <c r="L8" s="95"/>
      <c r="M8" s="84"/>
      <c r="N8" s="172"/>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1"/>
      <c r="CN8" s="131"/>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1"/>
      <c r="EG8" s="131"/>
      <c r="EH8" s="131"/>
      <c r="EI8" s="131"/>
      <c r="EJ8" s="131"/>
      <c r="EK8" s="131"/>
      <c r="EL8" s="131"/>
      <c r="EM8" s="131"/>
      <c r="EN8" s="131"/>
      <c r="EO8" s="131"/>
      <c r="EP8" s="131"/>
      <c r="EQ8" s="131"/>
      <c r="ER8" s="131"/>
      <c r="ES8" s="131"/>
      <c r="ET8" s="131"/>
      <c r="EU8" s="131"/>
      <c r="EV8" s="131"/>
      <c r="EW8" s="131"/>
      <c r="EX8" s="131"/>
      <c r="EY8" s="131"/>
      <c r="EZ8" s="131"/>
      <c r="FA8" s="131"/>
      <c r="FB8" s="131"/>
      <c r="FC8" s="131"/>
    </row>
    <row r="9" spans="1:159" ht="24.75" customHeight="1">
      <c r="A9" s="175" t="s">
        <v>22</v>
      </c>
      <c r="B9" s="93" t="s">
        <v>15</v>
      </c>
      <c r="C9" s="179" t="e">
        <f>'HOJA DE PEDIDOS'!#REF!</f>
        <v>#REF!</v>
      </c>
      <c r="D9" s="95" t="e">
        <f>'HOJA DE PEDIDOS'!#REF!</f>
        <v>#REF!</v>
      </c>
      <c r="E9" s="84" t="e">
        <f>'HOJA DE PEDIDOS'!#REF!</f>
        <v>#REF!</v>
      </c>
      <c r="F9" s="95" t="e">
        <f>'HOJA DE PEDIDOS'!#REF!</f>
        <v>#REF!</v>
      </c>
      <c r="G9" s="84" t="e">
        <f>'HOJA DE PEDIDOS'!#REF!</f>
        <v>#REF!</v>
      </c>
      <c r="H9" s="95" t="e">
        <f>'HOJA DE PEDIDOS'!#REF!</f>
        <v>#REF!</v>
      </c>
      <c r="I9" s="84" t="e">
        <f>'HOJA DE PEDIDOS'!#REF!</f>
        <v>#REF!</v>
      </c>
      <c r="J9" s="95" t="e">
        <f>'HOJA DE PEDIDOS'!#REF!</f>
        <v>#REF!</v>
      </c>
      <c r="K9" s="84" t="e">
        <f>'HOJA DE PEDIDOS'!#REF!</f>
        <v>#REF!</v>
      </c>
      <c r="L9" s="95" t="e">
        <f>'HOJA DE PEDIDOS'!#REF!</f>
        <v>#REF!</v>
      </c>
      <c r="M9" s="84" t="e">
        <f>'HOJA DE PEDIDOS'!#REF!</f>
        <v>#REF!</v>
      </c>
      <c r="N9" s="172"/>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1"/>
      <c r="AQ9" s="131"/>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1"/>
      <c r="CF9" s="131"/>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1"/>
      <c r="DU9" s="131"/>
      <c r="DV9" s="131"/>
      <c r="DW9" s="131"/>
      <c r="DX9" s="131"/>
      <c r="DY9" s="131"/>
      <c r="DZ9" s="131"/>
      <c r="EA9" s="131"/>
      <c r="EB9" s="131"/>
      <c r="EC9" s="131"/>
      <c r="ED9" s="131"/>
      <c r="EE9" s="131"/>
      <c r="EF9" s="131"/>
      <c r="EG9" s="131"/>
      <c r="EH9" s="131"/>
      <c r="EI9" s="131"/>
      <c r="EJ9" s="131"/>
      <c r="EK9" s="131"/>
      <c r="EL9" s="131"/>
      <c r="EM9" s="131"/>
      <c r="EN9" s="131"/>
      <c r="EO9" s="131"/>
      <c r="EP9" s="131"/>
      <c r="EQ9" s="131"/>
      <c r="ER9" s="131"/>
      <c r="ES9" s="131"/>
      <c r="ET9" s="131"/>
      <c r="EU9" s="131"/>
      <c r="EV9" s="131"/>
      <c r="EW9" s="131"/>
      <c r="EX9" s="131"/>
      <c r="EY9" s="131"/>
      <c r="EZ9" s="131"/>
      <c r="FA9" s="131"/>
      <c r="FB9" s="131"/>
      <c r="FC9" s="131"/>
    </row>
    <row r="10" spans="1:159" ht="24.75" customHeight="1">
      <c r="A10" s="175" t="s">
        <v>23</v>
      </c>
      <c r="B10" s="93" t="s">
        <v>15</v>
      </c>
      <c r="C10" s="179" t="e">
        <f>'HOJA DE PEDIDOS'!#REF!</f>
        <v>#REF!</v>
      </c>
      <c r="D10" s="95" t="e">
        <f>'HOJA DE PEDIDOS'!#REF!</f>
        <v>#REF!</v>
      </c>
      <c r="E10" s="84" t="e">
        <f>'HOJA DE PEDIDOS'!#REF!</f>
        <v>#REF!</v>
      </c>
      <c r="F10" s="95" t="e">
        <f>'HOJA DE PEDIDOS'!#REF!</f>
        <v>#REF!</v>
      </c>
      <c r="G10" s="84" t="e">
        <f>'HOJA DE PEDIDOS'!#REF!</f>
        <v>#REF!</v>
      </c>
      <c r="H10" s="95" t="e">
        <f>'HOJA DE PEDIDOS'!#REF!</f>
        <v>#REF!</v>
      </c>
      <c r="I10" s="84" t="e">
        <f>'HOJA DE PEDIDOS'!#REF!</f>
        <v>#REF!</v>
      </c>
      <c r="J10" s="95" t="e">
        <f>'HOJA DE PEDIDOS'!#REF!</f>
        <v>#REF!</v>
      </c>
      <c r="K10" s="73" t="e">
        <f>'HOJA DE PEDIDOS'!#REF!</f>
        <v>#REF!</v>
      </c>
      <c r="L10" s="233" t="e">
        <f>'HOJA DE PEDIDOS'!#REF!</f>
        <v>#REF!</v>
      </c>
      <c r="M10" s="84" t="e">
        <f>'HOJA DE PEDIDOS'!#REF!</f>
        <v>#REF!</v>
      </c>
      <c r="N10" s="172"/>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1"/>
      <c r="AU10" s="131"/>
      <c r="AV10" s="131"/>
      <c r="AW10" s="131"/>
      <c r="AX10" s="131"/>
      <c r="AY10" s="131"/>
      <c r="AZ10" s="131"/>
      <c r="BA10" s="131"/>
      <c r="BB10" s="131"/>
      <c r="BC10" s="131"/>
      <c r="BD10" s="131"/>
      <c r="BE10" s="131"/>
      <c r="BF10" s="131"/>
      <c r="BG10" s="131"/>
      <c r="BH10" s="131"/>
      <c r="BI10" s="131"/>
      <c r="BJ10" s="131"/>
      <c r="BK10" s="131"/>
      <c r="BL10" s="131"/>
      <c r="BM10" s="131"/>
      <c r="BN10" s="131"/>
      <c r="BO10" s="131"/>
      <c r="BP10" s="131"/>
      <c r="BQ10" s="131"/>
      <c r="BR10" s="131"/>
      <c r="BS10" s="131"/>
      <c r="BT10" s="131"/>
      <c r="BU10" s="131"/>
      <c r="BV10" s="131"/>
      <c r="BW10" s="131"/>
      <c r="BX10" s="131"/>
      <c r="BY10" s="131"/>
      <c r="BZ10" s="131"/>
      <c r="CA10" s="131"/>
      <c r="CB10" s="131"/>
      <c r="CC10" s="131"/>
      <c r="CD10" s="131"/>
      <c r="CE10" s="131"/>
      <c r="CF10" s="131"/>
      <c r="CG10" s="131"/>
      <c r="CH10" s="131"/>
      <c r="CI10" s="131"/>
      <c r="CJ10" s="131"/>
      <c r="CK10" s="131"/>
      <c r="CL10" s="131"/>
      <c r="CM10" s="131"/>
      <c r="CN10" s="131"/>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1"/>
      <c r="EG10" s="131"/>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row>
    <row r="11" spans="1:159" ht="24.75" customHeight="1">
      <c r="A11" s="175" t="s">
        <v>24</v>
      </c>
      <c r="B11" s="93" t="s">
        <v>15</v>
      </c>
      <c r="C11" s="179" t="e">
        <f>'HOJA DE PEDIDOS'!#REF!</f>
        <v>#REF!</v>
      </c>
      <c r="D11" s="95" t="e">
        <f>'HOJA DE PEDIDOS'!#REF!</f>
        <v>#REF!</v>
      </c>
      <c r="E11" s="84" t="e">
        <f>'HOJA DE PEDIDOS'!#REF!</f>
        <v>#REF!</v>
      </c>
      <c r="F11" s="95" t="e">
        <f>'HOJA DE PEDIDOS'!#REF!</f>
        <v>#REF!</v>
      </c>
      <c r="G11" s="84" t="e">
        <f>'HOJA DE PEDIDOS'!#REF!</f>
        <v>#REF!</v>
      </c>
      <c r="H11" s="95" t="e">
        <f>'HOJA DE PEDIDOS'!#REF!</f>
        <v>#REF!</v>
      </c>
      <c r="I11" s="84" t="e">
        <f>'HOJA DE PEDIDOS'!#REF!</f>
        <v>#REF!</v>
      </c>
      <c r="J11" s="95" t="e">
        <f>'HOJA DE PEDIDOS'!#REF!</f>
        <v>#REF!</v>
      </c>
      <c r="K11" s="84" t="e">
        <f>'HOJA DE PEDIDOS'!#REF!</f>
        <v>#REF!</v>
      </c>
      <c r="L11" s="95" t="e">
        <f>'HOJA DE PEDIDOS'!#REF!</f>
        <v>#REF!</v>
      </c>
      <c r="M11" s="84" t="e">
        <f>'HOJA DE PEDIDOS'!#REF!</f>
        <v>#REF!</v>
      </c>
      <c r="N11" s="172"/>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c r="AQ11" s="131"/>
      <c r="AR11" s="131"/>
      <c r="AS11" s="131"/>
      <c r="AT11" s="131"/>
      <c r="AU11" s="131"/>
      <c r="AV11" s="131"/>
      <c r="AW11" s="131"/>
      <c r="AX11" s="131"/>
      <c r="AY11" s="131"/>
      <c r="AZ11" s="131"/>
      <c r="BA11" s="131"/>
      <c r="BB11" s="131"/>
      <c r="BC11" s="131"/>
      <c r="BD11" s="131"/>
      <c r="BE11" s="131"/>
      <c r="BF11" s="131"/>
      <c r="BG11" s="131"/>
      <c r="BH11" s="131"/>
      <c r="BI11" s="131"/>
      <c r="BJ11" s="131"/>
      <c r="BK11" s="131"/>
      <c r="BL11" s="131"/>
      <c r="BM11" s="131"/>
      <c r="BN11" s="131"/>
      <c r="BO11" s="131"/>
      <c r="BP11" s="131"/>
      <c r="BQ11" s="131"/>
      <c r="BR11" s="131"/>
      <c r="BS11" s="131"/>
      <c r="BT11" s="131"/>
      <c r="BU11" s="131"/>
      <c r="BV11" s="131"/>
      <c r="BW11" s="131"/>
      <c r="BX11" s="131"/>
      <c r="BY11" s="131"/>
      <c r="BZ11" s="131"/>
      <c r="CA11" s="131"/>
      <c r="CB11" s="131"/>
      <c r="CC11" s="131"/>
      <c r="CD11" s="131"/>
      <c r="CE11" s="131"/>
      <c r="CF11" s="131"/>
      <c r="CG11" s="131"/>
      <c r="CH11" s="131"/>
      <c r="CI11" s="131"/>
      <c r="CJ11" s="131"/>
      <c r="CK11" s="131"/>
      <c r="CL11" s="131"/>
      <c r="CM11" s="131"/>
      <c r="CN11" s="131"/>
      <c r="CO11" s="131"/>
      <c r="CP11" s="131"/>
      <c r="CQ11" s="131"/>
      <c r="CR11" s="131"/>
      <c r="CS11" s="131"/>
      <c r="CT11" s="131"/>
      <c r="CU11" s="131"/>
      <c r="CV11" s="131"/>
      <c r="CW11" s="131"/>
      <c r="CX11" s="131"/>
      <c r="CY11" s="131"/>
      <c r="CZ11" s="131"/>
      <c r="DA11" s="131"/>
      <c r="DB11" s="131"/>
      <c r="DC11" s="131"/>
      <c r="DD11" s="131"/>
      <c r="DE11" s="131"/>
      <c r="DF11" s="131"/>
      <c r="DG11" s="131"/>
      <c r="DH11" s="131"/>
      <c r="DI11" s="131"/>
      <c r="DJ11" s="131"/>
      <c r="DK11" s="131"/>
      <c r="DL11" s="131"/>
      <c r="DM11" s="131"/>
      <c r="DN11" s="131"/>
      <c r="DO11" s="131"/>
      <c r="DP11" s="131"/>
      <c r="DQ11" s="131"/>
      <c r="DR11" s="131"/>
      <c r="DS11" s="131"/>
      <c r="DT11" s="131"/>
      <c r="DU11" s="131"/>
      <c r="DV11" s="131"/>
      <c r="DW11" s="131"/>
      <c r="DX11" s="131"/>
      <c r="DY11" s="131"/>
      <c r="DZ11" s="131"/>
      <c r="EA11" s="131"/>
      <c r="EB11" s="131"/>
      <c r="EC11" s="131"/>
      <c r="ED11" s="131"/>
      <c r="EE11" s="131"/>
      <c r="EF11" s="131"/>
      <c r="EG11" s="131"/>
      <c r="EH11" s="131"/>
      <c r="EI11" s="131"/>
      <c r="EJ11" s="131"/>
      <c r="EK11" s="131"/>
      <c r="EL11" s="131"/>
      <c r="EM11" s="131"/>
      <c r="EN11" s="131"/>
      <c r="EO11" s="131"/>
      <c r="EP11" s="131"/>
      <c r="EQ11" s="131"/>
      <c r="ER11" s="131"/>
      <c r="ES11" s="131"/>
      <c r="ET11" s="131"/>
      <c r="EU11" s="131"/>
      <c r="EV11" s="131"/>
      <c r="EW11" s="131"/>
      <c r="EX11" s="131"/>
      <c r="EY11" s="131"/>
      <c r="EZ11" s="131"/>
      <c r="FA11" s="131"/>
      <c r="FB11" s="131"/>
      <c r="FC11" s="131"/>
    </row>
    <row r="12" spans="1:159" ht="24.75" customHeight="1">
      <c r="A12" s="228" t="s">
        <v>25</v>
      </c>
      <c r="B12" s="206" t="s">
        <v>21</v>
      </c>
      <c r="C12" s="179"/>
      <c r="D12" s="95"/>
      <c r="E12" s="84"/>
      <c r="F12" s="95"/>
      <c r="G12" s="84"/>
      <c r="H12" s="95"/>
      <c r="I12" s="84"/>
      <c r="J12" s="95"/>
      <c r="K12" s="84"/>
      <c r="L12" s="95"/>
      <c r="M12" s="84"/>
      <c r="N12" s="172"/>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1"/>
      <c r="EG12" s="131"/>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row>
    <row r="13" spans="1:159" ht="24.75" customHeight="1">
      <c r="A13" s="175" t="s">
        <v>26</v>
      </c>
      <c r="B13" s="93" t="s">
        <v>15</v>
      </c>
      <c r="C13" s="179" t="e">
        <f>'HOJA DE PEDIDOS'!#REF!</f>
        <v>#REF!</v>
      </c>
      <c r="D13" s="95" t="e">
        <f>'HOJA DE PEDIDOS'!#REF!</f>
        <v>#REF!</v>
      </c>
      <c r="E13" s="84" t="e">
        <f>'HOJA DE PEDIDOS'!#REF!</f>
        <v>#REF!</v>
      </c>
      <c r="F13" s="95" t="e">
        <f>'HOJA DE PEDIDOS'!#REF!</f>
        <v>#REF!</v>
      </c>
      <c r="G13" s="84" t="e">
        <f>'HOJA DE PEDIDOS'!#REF!</f>
        <v>#REF!</v>
      </c>
      <c r="H13" s="95" t="e">
        <f>'HOJA DE PEDIDOS'!#REF!</f>
        <v>#REF!</v>
      </c>
      <c r="I13" s="84" t="e">
        <f>'HOJA DE PEDIDOS'!#REF!</f>
        <v>#REF!</v>
      </c>
      <c r="J13" s="95" t="e">
        <f>'HOJA DE PEDIDOS'!#REF!</f>
        <v>#REF!</v>
      </c>
      <c r="K13" s="84" t="e">
        <f>'HOJA DE PEDIDOS'!#REF!</f>
        <v>#REF!</v>
      </c>
      <c r="L13" s="95" t="e">
        <f>'HOJA DE PEDIDOS'!#REF!</f>
        <v>#REF!</v>
      </c>
      <c r="M13" s="84" t="e">
        <f>'HOJA DE PEDIDOS'!#REF!</f>
        <v>#REF!</v>
      </c>
      <c r="N13" s="172"/>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c r="AP13" s="131"/>
      <c r="AQ13" s="131"/>
      <c r="AR13" s="131"/>
      <c r="AS13" s="131"/>
      <c r="AT13" s="131"/>
      <c r="AU13" s="131"/>
      <c r="AV13" s="131"/>
      <c r="AW13" s="131"/>
      <c r="AX13" s="131"/>
      <c r="AY13" s="131"/>
      <c r="AZ13" s="131"/>
      <c r="BA13" s="131"/>
      <c r="BB13" s="131"/>
      <c r="BC13" s="131"/>
      <c r="BD13" s="131"/>
      <c r="BE13" s="131"/>
      <c r="BF13" s="131"/>
      <c r="BG13" s="131"/>
      <c r="BH13" s="131"/>
      <c r="BI13" s="131"/>
      <c r="BJ13" s="131"/>
      <c r="BK13" s="131"/>
      <c r="BL13" s="131"/>
      <c r="BM13" s="131"/>
      <c r="BN13" s="131"/>
      <c r="BO13" s="131"/>
      <c r="BP13" s="131"/>
      <c r="BQ13" s="131"/>
      <c r="BR13" s="131"/>
      <c r="BS13" s="131"/>
      <c r="BT13" s="131"/>
      <c r="BU13" s="131"/>
      <c r="BV13" s="131"/>
      <c r="BW13" s="131"/>
      <c r="BX13" s="131"/>
      <c r="BY13" s="131"/>
      <c r="BZ13" s="131"/>
      <c r="CA13" s="131"/>
      <c r="CB13" s="131"/>
      <c r="CC13" s="131"/>
      <c r="CD13" s="131"/>
      <c r="CE13" s="131"/>
      <c r="CF13" s="131"/>
      <c r="CG13" s="131"/>
      <c r="CH13" s="131"/>
      <c r="CI13" s="131"/>
      <c r="CJ13" s="131"/>
      <c r="CK13" s="131"/>
      <c r="CL13" s="131"/>
      <c r="CM13" s="131"/>
      <c r="CN13" s="131"/>
      <c r="CO13" s="131"/>
      <c r="CP13" s="131"/>
      <c r="CQ13" s="131"/>
      <c r="CR13" s="131"/>
      <c r="CS13" s="131"/>
      <c r="CT13" s="131"/>
      <c r="CU13" s="131"/>
      <c r="CV13" s="131"/>
      <c r="CW13" s="131"/>
      <c r="CX13" s="131"/>
      <c r="CY13" s="131"/>
      <c r="CZ13" s="131"/>
      <c r="DA13" s="131"/>
      <c r="DB13" s="131"/>
      <c r="DC13" s="131"/>
      <c r="DD13" s="131"/>
      <c r="DE13" s="131"/>
      <c r="DF13" s="131"/>
      <c r="DG13" s="131"/>
      <c r="DH13" s="131"/>
      <c r="DI13" s="131"/>
      <c r="DJ13" s="131"/>
      <c r="DK13" s="131"/>
      <c r="DL13" s="131"/>
      <c r="DM13" s="131"/>
      <c r="DN13" s="131"/>
      <c r="DO13" s="131"/>
      <c r="DP13" s="131"/>
      <c r="DQ13" s="131"/>
      <c r="DR13" s="131"/>
      <c r="DS13" s="131"/>
      <c r="DT13" s="131"/>
      <c r="DU13" s="131"/>
      <c r="DV13" s="131"/>
      <c r="DW13" s="131"/>
      <c r="DX13" s="131"/>
      <c r="DY13" s="131"/>
      <c r="DZ13" s="131"/>
      <c r="EA13" s="131"/>
      <c r="EB13" s="131"/>
      <c r="EC13" s="131"/>
      <c r="ED13" s="131"/>
      <c r="EE13" s="131"/>
      <c r="EF13" s="131"/>
      <c r="EG13" s="131"/>
      <c r="EH13" s="131"/>
      <c r="EI13" s="131"/>
      <c r="EJ13" s="131"/>
      <c r="EK13" s="131"/>
      <c r="EL13" s="131"/>
      <c r="EM13" s="131"/>
      <c r="EN13" s="131"/>
      <c r="EO13" s="131"/>
      <c r="EP13" s="131"/>
      <c r="EQ13" s="131"/>
      <c r="ER13" s="131"/>
      <c r="ES13" s="131"/>
      <c r="ET13" s="131"/>
      <c r="EU13" s="131"/>
      <c r="EV13" s="131"/>
      <c r="EW13" s="131"/>
      <c r="EX13" s="131"/>
      <c r="EY13" s="131"/>
      <c r="EZ13" s="131"/>
      <c r="FA13" s="131"/>
      <c r="FB13" s="131"/>
      <c r="FC13" s="131"/>
    </row>
    <row r="14" spans="1:159" ht="24.75" customHeight="1">
      <c r="A14" s="175" t="s">
        <v>27</v>
      </c>
      <c r="B14" s="93" t="s">
        <v>15</v>
      </c>
      <c r="C14" s="179">
        <f>'HOJA DE PEDIDOS'!$N$97</f>
        <v>0</v>
      </c>
      <c r="D14" s="95">
        <f>'HOJA DE PEDIDOS'!D133</f>
        <v>0</v>
      </c>
      <c r="E14" s="84">
        <f>'HOJA DE PEDIDOS'!E133</f>
        <v>0</v>
      </c>
      <c r="F14" s="95">
        <f>'HOJA DE PEDIDOS'!F133</f>
        <v>0</v>
      </c>
      <c r="G14" s="84">
        <f>'HOJA DE PEDIDOS'!G133</f>
        <v>0</v>
      </c>
      <c r="H14" s="95">
        <f>'HOJA DE PEDIDOS'!H133</f>
        <v>0</v>
      </c>
      <c r="I14" s="84">
        <f>'HOJA DE PEDIDOS'!I133</f>
        <v>0</v>
      </c>
      <c r="J14" s="95">
        <f>'HOJA DE PEDIDOS'!J133</f>
        <v>0</v>
      </c>
      <c r="K14" s="84">
        <f>'HOJA DE PEDIDOS'!K133</f>
        <v>0</v>
      </c>
      <c r="L14" s="95">
        <f>'HOJA DE PEDIDOS'!L133</f>
        <v>0</v>
      </c>
      <c r="M14" s="84">
        <f>'HOJA DE PEDIDOS'!M133</f>
        <v>0</v>
      </c>
      <c r="N14" s="172"/>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131"/>
      <c r="AY14" s="131"/>
      <c r="AZ14" s="131"/>
      <c r="BA14" s="131"/>
      <c r="BB14" s="131"/>
      <c r="BC14" s="131"/>
      <c r="BD14" s="131"/>
      <c r="BE14" s="131"/>
      <c r="BF14" s="131"/>
      <c r="BG14" s="131"/>
      <c r="BH14" s="131"/>
      <c r="BI14" s="131"/>
      <c r="BJ14" s="131"/>
      <c r="BK14" s="131"/>
      <c r="BL14" s="131"/>
      <c r="BM14" s="131"/>
      <c r="BN14" s="131"/>
      <c r="BO14" s="131"/>
      <c r="BP14" s="131"/>
      <c r="BQ14" s="131"/>
      <c r="BR14" s="131"/>
      <c r="BS14" s="131"/>
      <c r="BT14" s="131"/>
      <c r="BU14" s="131"/>
      <c r="BV14" s="131"/>
      <c r="BW14" s="131"/>
      <c r="BX14" s="131"/>
      <c r="BY14" s="131"/>
      <c r="BZ14" s="131"/>
      <c r="CA14" s="131"/>
      <c r="CB14" s="131"/>
      <c r="CC14" s="131"/>
      <c r="CD14" s="131"/>
      <c r="CE14" s="131"/>
      <c r="CF14" s="131"/>
      <c r="CG14" s="131"/>
      <c r="CH14" s="131"/>
      <c r="CI14" s="131"/>
      <c r="CJ14" s="131"/>
      <c r="CK14" s="131"/>
      <c r="CL14" s="131"/>
      <c r="CM14" s="131"/>
      <c r="CN14" s="131"/>
      <c r="CO14" s="131"/>
      <c r="CP14" s="131"/>
      <c r="CQ14" s="131"/>
      <c r="CR14" s="131"/>
      <c r="CS14" s="131"/>
      <c r="CT14" s="131"/>
      <c r="CU14" s="131"/>
      <c r="CV14" s="131"/>
      <c r="CW14" s="131"/>
      <c r="CX14" s="131"/>
      <c r="CY14" s="131"/>
      <c r="CZ14" s="131"/>
      <c r="DA14" s="131"/>
      <c r="DB14" s="131"/>
      <c r="DC14" s="131"/>
      <c r="DD14" s="131"/>
      <c r="DE14" s="131"/>
      <c r="DF14" s="131"/>
      <c r="DG14" s="131"/>
      <c r="DH14" s="131"/>
      <c r="DI14" s="131"/>
      <c r="DJ14" s="131"/>
      <c r="DK14" s="131"/>
      <c r="DL14" s="131"/>
      <c r="DM14" s="131"/>
      <c r="DN14" s="131"/>
      <c r="DO14" s="131"/>
      <c r="DP14" s="131"/>
      <c r="DQ14" s="131"/>
      <c r="DR14" s="131"/>
      <c r="DS14" s="131"/>
      <c r="DT14" s="131"/>
      <c r="DU14" s="131"/>
      <c r="DV14" s="131"/>
      <c r="DW14" s="131"/>
      <c r="DX14" s="131"/>
      <c r="DY14" s="131"/>
      <c r="DZ14" s="131"/>
      <c r="EA14" s="131"/>
      <c r="EB14" s="131"/>
      <c r="EC14" s="131"/>
      <c r="ED14" s="131"/>
      <c r="EE14" s="131"/>
      <c r="EF14" s="131"/>
      <c r="EG14" s="131"/>
      <c r="EH14" s="131"/>
      <c r="EI14" s="131"/>
      <c r="EJ14" s="131"/>
      <c r="EK14" s="131"/>
      <c r="EL14" s="131"/>
      <c r="EM14" s="131"/>
      <c r="EN14" s="131"/>
      <c r="EO14" s="131"/>
      <c r="EP14" s="131"/>
      <c r="EQ14" s="131"/>
      <c r="ER14" s="131"/>
      <c r="ES14" s="131"/>
      <c r="ET14" s="131"/>
      <c r="EU14" s="131"/>
      <c r="EV14" s="131"/>
      <c r="EW14" s="131"/>
      <c r="EX14" s="131"/>
      <c r="EY14" s="131"/>
      <c r="EZ14" s="131"/>
      <c r="FA14" s="131"/>
      <c r="FB14" s="131"/>
      <c r="FC14" s="131"/>
    </row>
    <row r="15" spans="1:159" ht="24.75" customHeight="1">
      <c r="A15" s="175" t="s">
        <v>28</v>
      </c>
      <c r="B15" s="93" t="s">
        <v>15</v>
      </c>
      <c r="C15" s="179">
        <f>'HOJA DE PEDIDOS'!$N$44</f>
        <v>33.18</v>
      </c>
      <c r="D15" s="95">
        <f>'HOJA DE PEDIDOS'!$D$66</f>
        <v>8.4499999999999993</v>
      </c>
      <c r="E15" s="84">
        <f>'HOJA DE PEDIDOS'!$E$66</f>
        <v>0</v>
      </c>
      <c r="F15" s="95">
        <f>'HOJA DE PEDIDOS'!$F$66</f>
        <v>2.88</v>
      </c>
      <c r="G15" s="84">
        <f>'HOJA DE PEDIDOS'!$G$66</f>
        <v>0</v>
      </c>
      <c r="H15" s="95">
        <f>'HOJA DE PEDIDOS'!$H$66</f>
        <v>0</v>
      </c>
      <c r="I15" s="84">
        <f>'HOJA DE PEDIDOS'!$I$66</f>
        <v>0</v>
      </c>
      <c r="J15" s="95">
        <f>'HOJA DE PEDIDOS'!$J$66</f>
        <v>7.55</v>
      </c>
      <c r="K15" s="84">
        <f>'HOJA DE PEDIDOS'!$K$66</f>
        <v>14.3</v>
      </c>
      <c r="L15" s="95">
        <f>'HOJA DE PEDIDOS'!$L$66</f>
        <v>0</v>
      </c>
      <c r="M15" s="84">
        <f>'HOJA DE PEDIDOS'!$M$66</f>
        <v>0</v>
      </c>
      <c r="N15" s="172"/>
      <c r="O15" s="131"/>
      <c r="P15" s="131"/>
      <c r="Q15" s="131"/>
      <c r="R15" s="131"/>
      <c r="S15" s="131"/>
      <c r="T15" s="131"/>
      <c r="U15" s="131"/>
      <c r="V15" s="131"/>
      <c r="W15" s="131"/>
      <c r="X15" s="131"/>
      <c r="Y15" s="131"/>
      <c r="Z15" s="131"/>
      <c r="AA15" s="131"/>
      <c r="AB15" s="131"/>
      <c r="AC15" s="131"/>
      <c r="AD15" s="131"/>
      <c r="AE15" s="131"/>
      <c r="AF15" s="131"/>
      <c r="AG15" s="131"/>
      <c r="AH15" s="131"/>
      <c r="AI15" s="131"/>
      <c r="AJ15" s="131"/>
      <c r="AK15" s="131"/>
      <c r="AL15" s="131"/>
      <c r="AM15" s="131"/>
      <c r="AN15" s="131"/>
      <c r="AO15" s="131"/>
      <c r="AP15" s="131"/>
      <c r="AQ15" s="131"/>
      <c r="AR15" s="131"/>
      <c r="AS15" s="131"/>
      <c r="AT15" s="131"/>
      <c r="AU15" s="131"/>
      <c r="AV15" s="131"/>
      <c r="AW15" s="131"/>
      <c r="AX15" s="131"/>
      <c r="AY15" s="131"/>
      <c r="AZ15" s="131"/>
      <c r="BA15" s="131"/>
      <c r="BB15" s="131"/>
      <c r="BC15" s="131"/>
      <c r="BD15" s="131"/>
      <c r="BE15" s="131"/>
      <c r="BF15" s="131"/>
      <c r="BG15" s="131"/>
      <c r="BH15" s="131"/>
      <c r="BI15" s="131"/>
      <c r="BJ15" s="131"/>
      <c r="BK15" s="131"/>
      <c r="BL15" s="131"/>
      <c r="BM15" s="131"/>
      <c r="BN15" s="131"/>
      <c r="BO15" s="131"/>
      <c r="BP15" s="131"/>
      <c r="BQ15" s="131"/>
      <c r="BR15" s="131"/>
      <c r="BS15" s="131"/>
      <c r="BT15" s="131"/>
      <c r="BU15" s="131"/>
      <c r="BV15" s="131"/>
      <c r="BW15" s="131"/>
      <c r="BX15" s="131"/>
      <c r="BY15" s="131"/>
      <c r="BZ15" s="131"/>
      <c r="CA15" s="131"/>
      <c r="CB15" s="131"/>
      <c r="CC15" s="131"/>
      <c r="CD15" s="131"/>
      <c r="CE15" s="131"/>
      <c r="CF15" s="131"/>
      <c r="CG15" s="131"/>
      <c r="CH15" s="131"/>
      <c r="CI15" s="131"/>
      <c r="CJ15" s="131"/>
      <c r="CK15" s="131"/>
      <c r="CL15" s="131"/>
      <c r="CM15" s="131"/>
      <c r="CN15" s="131"/>
      <c r="CO15" s="131"/>
      <c r="CP15" s="131"/>
      <c r="CQ15" s="131"/>
      <c r="CR15" s="131"/>
      <c r="CS15" s="131"/>
      <c r="CT15" s="131"/>
      <c r="CU15" s="131"/>
      <c r="CV15" s="131"/>
      <c r="CW15" s="131"/>
      <c r="CX15" s="131"/>
      <c r="CY15" s="131"/>
      <c r="CZ15" s="131"/>
      <c r="DA15" s="131"/>
      <c r="DB15" s="131"/>
      <c r="DC15" s="131"/>
      <c r="DD15" s="131"/>
      <c r="DE15" s="131"/>
      <c r="DF15" s="131"/>
      <c r="DG15" s="131"/>
      <c r="DH15" s="131"/>
      <c r="DI15" s="131"/>
      <c r="DJ15" s="131"/>
      <c r="DK15" s="131"/>
      <c r="DL15" s="131"/>
      <c r="DM15" s="131"/>
      <c r="DN15" s="131"/>
      <c r="DO15" s="131"/>
      <c r="DP15" s="131"/>
      <c r="DQ15" s="131"/>
      <c r="DR15" s="131"/>
      <c r="DS15" s="131"/>
      <c r="DT15" s="131"/>
      <c r="DU15" s="131"/>
      <c r="DV15" s="131"/>
      <c r="DW15" s="131"/>
      <c r="DX15" s="131"/>
      <c r="DY15" s="131"/>
      <c r="DZ15" s="131"/>
      <c r="EA15" s="131"/>
      <c r="EB15" s="131"/>
      <c r="EC15" s="131"/>
      <c r="ED15" s="131"/>
      <c r="EE15" s="131"/>
      <c r="EF15" s="131"/>
      <c r="EG15" s="131"/>
      <c r="EH15" s="131"/>
      <c r="EI15" s="131"/>
      <c r="EJ15" s="131"/>
      <c r="EK15" s="131"/>
      <c r="EL15" s="131"/>
      <c r="EM15" s="131"/>
      <c r="EN15" s="131"/>
      <c r="EO15" s="131"/>
      <c r="EP15" s="131"/>
      <c r="EQ15" s="131"/>
      <c r="ER15" s="131"/>
      <c r="ES15" s="131"/>
      <c r="ET15" s="131"/>
      <c r="EU15" s="131"/>
      <c r="EV15" s="131"/>
      <c r="EW15" s="131"/>
      <c r="EX15" s="131"/>
      <c r="EY15" s="131"/>
      <c r="EZ15" s="131"/>
      <c r="FA15" s="131"/>
      <c r="FB15" s="131"/>
      <c r="FC15" s="131"/>
    </row>
    <row r="16" spans="1:159" ht="24.75" customHeight="1">
      <c r="A16" s="175" t="s">
        <v>29</v>
      </c>
      <c r="B16" s="93" t="s">
        <v>15</v>
      </c>
      <c r="C16" s="179">
        <f>'HOJA DE PEDIDOS'!$N$8</f>
        <v>3.5</v>
      </c>
      <c r="D16" s="95">
        <f>'HOJA DE PEDIDOS'!$D$41</f>
        <v>0</v>
      </c>
      <c r="E16" s="84">
        <f>'HOJA DE PEDIDOS'!$E$41</f>
        <v>0</v>
      </c>
      <c r="F16" s="95">
        <f>'HOJA DE PEDIDOS'!$F$41</f>
        <v>0</v>
      </c>
      <c r="G16" s="84">
        <f>'HOJA DE PEDIDOS'!$G$41</f>
        <v>0</v>
      </c>
      <c r="H16" s="95">
        <f>'HOJA DE PEDIDOS'!$H$41</f>
        <v>0</v>
      </c>
      <c r="I16" s="84">
        <f>'HOJA DE PEDIDOS'!$I$41</f>
        <v>0</v>
      </c>
      <c r="J16" s="95">
        <f>'HOJA DE PEDIDOS'!$J$41</f>
        <v>0</v>
      </c>
      <c r="K16" s="84">
        <f>'HOJA DE PEDIDOS'!$K$41</f>
        <v>3.5</v>
      </c>
      <c r="L16" s="95">
        <f>'HOJA DE PEDIDOS'!$L$41</f>
        <v>0</v>
      </c>
      <c r="M16" s="84">
        <f>'HOJA DE PEDIDOS'!$M$41</f>
        <v>0</v>
      </c>
      <c r="N16" s="172"/>
      <c r="O16" s="131"/>
      <c r="P16" s="131"/>
      <c r="Q16" s="131"/>
      <c r="R16" s="131"/>
      <c r="S16" s="131"/>
      <c r="T16" s="131"/>
      <c r="U16" s="131"/>
      <c r="V16" s="131"/>
      <c r="W16" s="131"/>
      <c r="X16" s="131"/>
      <c r="Y16" s="131"/>
      <c r="Z16" s="131"/>
      <c r="AA16" s="131"/>
      <c r="AB16" s="131"/>
      <c r="AC16" s="131"/>
      <c r="AD16" s="131"/>
      <c r="AE16" s="131"/>
      <c r="AF16" s="131"/>
      <c r="AG16" s="131"/>
      <c r="AH16" s="131"/>
      <c r="AI16" s="131"/>
      <c r="AJ16" s="131"/>
      <c r="AK16" s="131"/>
      <c r="AL16" s="131"/>
      <c r="AM16" s="131"/>
      <c r="AN16" s="131"/>
      <c r="AO16" s="131"/>
      <c r="AP16" s="131"/>
      <c r="AQ16" s="131"/>
      <c r="AR16" s="131"/>
      <c r="AS16" s="131"/>
      <c r="AT16" s="131"/>
      <c r="AU16" s="131"/>
      <c r="AV16" s="131"/>
      <c r="AW16" s="131"/>
      <c r="AX16" s="131"/>
      <c r="AY16" s="131"/>
      <c r="AZ16" s="131"/>
      <c r="BA16" s="131"/>
      <c r="BB16" s="131"/>
      <c r="BC16" s="131"/>
      <c r="BD16" s="131"/>
      <c r="BE16" s="131"/>
      <c r="BF16" s="131"/>
      <c r="BG16" s="131"/>
      <c r="BH16" s="131"/>
      <c r="BI16" s="131"/>
      <c r="BJ16" s="131"/>
      <c r="BK16" s="131"/>
      <c r="BL16" s="131"/>
      <c r="BM16" s="131"/>
      <c r="BN16" s="131"/>
      <c r="BO16" s="131"/>
      <c r="BP16" s="131"/>
      <c r="BQ16" s="131"/>
      <c r="BR16" s="131"/>
      <c r="BS16" s="131"/>
      <c r="BT16" s="131"/>
      <c r="BU16" s="131"/>
      <c r="BV16" s="131"/>
      <c r="BW16" s="131"/>
      <c r="BX16" s="131"/>
      <c r="BY16" s="131"/>
      <c r="BZ16" s="131"/>
      <c r="CA16" s="131"/>
      <c r="CB16" s="131"/>
      <c r="CC16" s="131"/>
      <c r="CD16" s="131"/>
      <c r="CE16" s="131"/>
      <c r="CF16" s="131"/>
      <c r="CG16" s="131"/>
      <c r="CH16" s="131"/>
      <c r="CI16" s="131"/>
      <c r="CJ16" s="131"/>
      <c r="CK16" s="131"/>
      <c r="CL16" s="131"/>
      <c r="CM16" s="131"/>
      <c r="CN16" s="131"/>
      <c r="CO16" s="131"/>
      <c r="CP16" s="131"/>
      <c r="CQ16" s="131"/>
      <c r="CR16" s="131"/>
      <c r="CS16" s="131"/>
      <c r="CT16" s="131"/>
      <c r="CU16" s="131"/>
      <c r="CV16" s="131"/>
      <c r="CW16" s="131"/>
      <c r="CX16" s="131"/>
      <c r="CY16" s="131"/>
      <c r="CZ16" s="131"/>
      <c r="DA16" s="131"/>
      <c r="DB16" s="131"/>
      <c r="DC16" s="131"/>
      <c r="DD16" s="131"/>
      <c r="DE16" s="131"/>
      <c r="DF16" s="131"/>
      <c r="DG16" s="131"/>
      <c r="DH16" s="131"/>
      <c r="DI16" s="131"/>
      <c r="DJ16" s="131"/>
      <c r="DK16" s="131"/>
      <c r="DL16" s="131"/>
      <c r="DM16" s="131"/>
      <c r="DN16" s="131"/>
      <c r="DO16" s="131"/>
      <c r="DP16" s="131"/>
      <c r="DQ16" s="131"/>
      <c r="DR16" s="131"/>
      <c r="DS16" s="131"/>
      <c r="DT16" s="234"/>
      <c r="DU16" s="234"/>
      <c r="DV16" s="234"/>
      <c r="DW16" s="234"/>
      <c r="DX16" s="234"/>
      <c r="DY16" s="234"/>
      <c r="DZ16" s="234"/>
      <c r="EA16" s="234"/>
      <c r="EB16" s="234"/>
      <c r="EC16" s="234"/>
      <c r="ED16" s="234"/>
      <c r="EE16" s="234"/>
      <c r="EF16" s="234"/>
      <c r="EG16" s="234"/>
      <c r="EH16" s="234"/>
      <c r="EI16" s="234"/>
      <c r="EJ16" s="234"/>
      <c r="EK16" s="234"/>
      <c r="EL16" s="234"/>
      <c r="EM16" s="234"/>
      <c r="EN16" s="234"/>
      <c r="EO16" s="234"/>
      <c r="EP16" s="234"/>
      <c r="EQ16" s="234"/>
      <c r="ER16" s="234"/>
      <c r="ES16" s="234"/>
      <c r="ET16" s="234"/>
      <c r="EU16" s="234"/>
      <c r="EV16" s="234"/>
      <c r="EW16" s="234"/>
      <c r="EX16" s="234"/>
      <c r="EY16" s="234"/>
      <c r="EZ16" s="234"/>
      <c r="FA16" s="234"/>
      <c r="FB16" s="234"/>
      <c r="FC16" s="234"/>
    </row>
    <row r="17" spans="1:159" s="131" customFormat="1" ht="24.75" customHeight="1">
      <c r="A17" s="175" t="s">
        <v>30</v>
      </c>
      <c r="B17" s="93" t="s">
        <v>15</v>
      </c>
      <c r="C17" s="179">
        <f>'HOJA DE PEDIDOS'!$N$135</f>
        <v>74.400000000000006</v>
      </c>
      <c r="D17" s="95">
        <f>'HOJA DE PEDIDOS'!D147</f>
        <v>41.2</v>
      </c>
      <c r="E17" s="84">
        <f>'HOJA DE PEDIDOS'!E147</f>
        <v>4.5</v>
      </c>
      <c r="F17" s="95">
        <f>'HOJA DE PEDIDOS'!F147</f>
        <v>12.5</v>
      </c>
      <c r="G17" s="84">
        <f>'HOJA DE PEDIDOS'!G147</f>
        <v>0</v>
      </c>
      <c r="H17" s="95">
        <f>'HOJA DE PEDIDOS'!H147</f>
        <v>4.2</v>
      </c>
      <c r="I17" s="84">
        <f>'HOJA DE PEDIDOS'!I147</f>
        <v>0</v>
      </c>
      <c r="J17" s="95">
        <f>'HOJA DE PEDIDOS'!J147</f>
        <v>4</v>
      </c>
      <c r="K17" s="84">
        <f>'HOJA DE PEDIDOS'!K147</f>
        <v>8</v>
      </c>
      <c r="L17" s="95">
        <f>'HOJA DE PEDIDOS'!L147</f>
        <v>0</v>
      </c>
      <c r="M17" s="84">
        <f>'HOJA DE PEDIDOS'!M147</f>
        <v>0</v>
      </c>
      <c r="N17" s="172"/>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row>
    <row r="18" spans="1:159" s="131" customFormat="1" ht="24.75" customHeight="1">
      <c r="A18" s="175" t="s">
        <v>31</v>
      </c>
      <c r="B18" s="93" t="s">
        <v>15</v>
      </c>
      <c r="C18" s="179">
        <f>'HOJA DE PEDIDOS'!$N$149</f>
        <v>25</v>
      </c>
      <c r="D18" s="95">
        <f>'HOJA DE PEDIDOS'!D153</f>
        <v>0</v>
      </c>
      <c r="E18" s="84">
        <f>'HOJA DE PEDIDOS'!E153</f>
        <v>5</v>
      </c>
      <c r="F18" s="95">
        <f>'HOJA DE PEDIDOS'!F153</f>
        <v>0</v>
      </c>
      <c r="G18" s="84">
        <f>'HOJA DE PEDIDOS'!G153</f>
        <v>0</v>
      </c>
      <c r="H18" s="95">
        <f>'HOJA DE PEDIDOS'!H153</f>
        <v>15</v>
      </c>
      <c r="I18" s="84">
        <f>'HOJA DE PEDIDOS'!I153</f>
        <v>0</v>
      </c>
      <c r="J18" s="95">
        <f>'HOJA DE PEDIDOS'!J153</f>
        <v>5</v>
      </c>
      <c r="K18" s="84">
        <f>'HOJA DE PEDIDOS'!K153</f>
        <v>0</v>
      </c>
      <c r="L18" s="95">
        <f>'HOJA DE PEDIDOS'!L153</f>
        <v>0</v>
      </c>
      <c r="M18" s="84">
        <f>'HOJA DE PEDIDOS'!M153</f>
        <v>0</v>
      </c>
      <c r="N18" s="172"/>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row>
    <row r="19" spans="1:159" s="131" customFormat="1" ht="24.75" customHeight="1">
      <c r="A19" s="175" t="s">
        <v>32</v>
      </c>
      <c r="B19" s="93" t="s">
        <v>15</v>
      </c>
      <c r="C19" s="173"/>
      <c r="D19" s="126"/>
      <c r="E19" s="184"/>
      <c r="F19" s="126"/>
      <c r="G19" s="184"/>
      <c r="H19" s="126"/>
      <c r="I19" s="184"/>
      <c r="J19" s="126"/>
      <c r="K19" s="184"/>
      <c r="L19" s="126"/>
      <c r="M19" s="184"/>
      <c r="N19" s="172"/>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row>
    <row r="20" spans="1:159" ht="24.75" customHeight="1">
      <c r="A20" s="175" t="s">
        <v>33</v>
      </c>
      <c r="B20" s="93" t="s">
        <v>15</v>
      </c>
      <c r="C20" s="179" t="e">
        <f>'HOJA DE PEDIDOS'!#REF!</f>
        <v>#REF!</v>
      </c>
      <c r="D20" s="100" t="e">
        <f>'HOJA DE PEDIDOS'!#REF!</f>
        <v>#REF!</v>
      </c>
      <c r="E20" s="94" t="e">
        <f>'HOJA DE PEDIDOS'!#REF!</f>
        <v>#REF!</v>
      </c>
      <c r="F20" s="100" t="e">
        <f>'HOJA DE PEDIDOS'!#REF!</f>
        <v>#REF!</v>
      </c>
      <c r="G20" s="94" t="e">
        <f>'HOJA DE PEDIDOS'!#REF!</f>
        <v>#REF!</v>
      </c>
      <c r="H20" s="100" t="e">
        <f>'HOJA DE PEDIDOS'!#REF!</f>
        <v>#REF!</v>
      </c>
      <c r="I20" s="94" t="e">
        <f>'HOJA DE PEDIDOS'!#REF!</f>
        <v>#REF!</v>
      </c>
      <c r="J20" s="100" t="e">
        <f>'HOJA DE PEDIDOS'!#REF!</f>
        <v>#REF!</v>
      </c>
      <c r="K20" s="94" t="e">
        <f>'HOJA DE PEDIDOS'!#REF!</f>
        <v>#REF!</v>
      </c>
      <c r="L20" s="100" t="e">
        <f>'HOJA DE PEDIDOS'!#REF!</f>
        <v>#REF!</v>
      </c>
      <c r="M20" s="94" t="e">
        <f>'HOJA DE PEDIDOS'!#REF!</f>
        <v>#REF!</v>
      </c>
      <c r="N20" s="172"/>
      <c r="O20" s="131"/>
      <c r="P20" s="131"/>
      <c r="Q20" s="131"/>
      <c r="R20" s="131"/>
      <c r="S20" s="131"/>
      <c r="T20" s="131"/>
      <c r="U20" s="131"/>
      <c r="V20" s="131"/>
      <c r="W20" s="131"/>
      <c r="X20" s="131"/>
      <c r="Y20" s="131"/>
      <c r="Z20" s="131"/>
      <c r="AA20" s="131"/>
      <c r="AB20" s="131"/>
      <c r="AC20" s="131"/>
      <c r="AD20" s="131"/>
      <c r="AE20" s="131"/>
      <c r="AF20" s="131"/>
      <c r="AG20" s="131"/>
      <c r="AH20" s="131"/>
      <c r="AI20" s="131"/>
      <c r="AJ20" s="131"/>
      <c r="AK20" s="131"/>
      <c r="AL20" s="131"/>
      <c r="AM20" s="131"/>
      <c r="AN20" s="131"/>
      <c r="AO20" s="131"/>
      <c r="AP20" s="131"/>
      <c r="AQ20" s="131"/>
      <c r="AR20" s="131"/>
      <c r="AS20" s="131"/>
      <c r="AT20" s="131"/>
      <c r="AU20" s="131"/>
      <c r="AV20" s="131"/>
      <c r="AW20" s="131"/>
      <c r="AX20" s="131"/>
      <c r="AY20" s="131"/>
      <c r="AZ20" s="131"/>
      <c r="BA20" s="131"/>
      <c r="BB20" s="131"/>
      <c r="BC20" s="131"/>
      <c r="BD20" s="131"/>
      <c r="BE20" s="131"/>
      <c r="BF20" s="131"/>
      <c r="BG20" s="131"/>
      <c r="BH20" s="131"/>
      <c r="BI20" s="131"/>
      <c r="BJ20" s="131"/>
      <c r="BK20" s="131"/>
      <c r="BL20" s="131"/>
      <c r="BM20" s="131"/>
      <c r="BN20" s="131"/>
      <c r="BO20" s="131"/>
      <c r="BP20" s="131"/>
      <c r="BQ20" s="131"/>
      <c r="BR20" s="131"/>
      <c r="BS20" s="131"/>
      <c r="BT20" s="131"/>
      <c r="BU20" s="131"/>
      <c r="BV20" s="131"/>
      <c r="BW20" s="131"/>
      <c r="BX20" s="131"/>
      <c r="BY20" s="131"/>
      <c r="BZ20" s="131"/>
      <c r="CA20" s="131"/>
      <c r="CB20" s="131"/>
      <c r="CC20" s="131"/>
      <c r="CD20" s="131"/>
      <c r="CE20" s="131"/>
      <c r="CF20" s="131"/>
      <c r="CG20" s="131"/>
      <c r="CH20" s="131"/>
      <c r="CI20" s="131"/>
      <c r="CJ20" s="131"/>
      <c r="CK20" s="131"/>
      <c r="CL20" s="131"/>
      <c r="CM20" s="131"/>
      <c r="CN20" s="131"/>
      <c r="CO20" s="131"/>
      <c r="CP20" s="131"/>
      <c r="CQ20" s="131"/>
      <c r="CR20" s="131"/>
      <c r="CS20" s="131"/>
      <c r="CT20" s="131"/>
      <c r="CU20" s="131"/>
      <c r="CV20" s="131"/>
      <c r="CW20" s="131"/>
      <c r="CX20" s="131"/>
      <c r="CY20" s="131"/>
      <c r="CZ20" s="131"/>
      <c r="DA20" s="131"/>
      <c r="DB20" s="131"/>
      <c r="DC20" s="131"/>
      <c r="DD20" s="131"/>
      <c r="DE20" s="131"/>
      <c r="DF20" s="131"/>
      <c r="DG20" s="131"/>
      <c r="DH20" s="131"/>
      <c r="DI20" s="131"/>
      <c r="DJ20" s="131"/>
      <c r="DK20" s="131"/>
      <c r="DL20" s="131"/>
      <c r="DM20" s="131"/>
      <c r="DN20" s="131"/>
      <c r="DO20" s="131"/>
      <c r="DP20" s="131"/>
      <c r="DQ20" s="131"/>
      <c r="DR20" s="131"/>
      <c r="DS20" s="131"/>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row>
    <row r="21" spans="1:159" ht="17.25" customHeight="1">
      <c r="A21" s="287" t="s">
        <v>34</v>
      </c>
      <c r="B21" s="288"/>
      <c r="C21" s="289"/>
      <c r="D21" s="147" t="e">
        <f t="shared" ref="D21:M21" si="0">(((((((((((((((((D3+D4)+D5)+D6)+D7)+D8)+D9)+D10)+D11)+D12)+D13)+D14)+D15)+D16)+D17)+D18)+D19)+D20)</f>
        <v>#REF!</v>
      </c>
      <c r="E21" s="147" t="e">
        <f t="shared" si="0"/>
        <v>#REF!</v>
      </c>
      <c r="F21" s="147" t="e">
        <f t="shared" si="0"/>
        <v>#REF!</v>
      </c>
      <c r="G21" s="147" t="e">
        <f t="shared" si="0"/>
        <v>#REF!</v>
      </c>
      <c r="H21" s="147" t="e">
        <f t="shared" si="0"/>
        <v>#REF!</v>
      </c>
      <c r="I21" s="147" t="e">
        <f t="shared" si="0"/>
        <v>#REF!</v>
      </c>
      <c r="J21" s="147" t="e">
        <f t="shared" si="0"/>
        <v>#REF!</v>
      </c>
      <c r="K21" s="147" t="e">
        <f t="shared" si="0"/>
        <v>#REF!</v>
      </c>
      <c r="L21" s="147" t="e">
        <f t="shared" si="0"/>
        <v>#REF!</v>
      </c>
      <c r="M21" s="147" t="e">
        <f t="shared" si="0"/>
        <v>#REF!</v>
      </c>
      <c r="N21" s="172"/>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c r="BA21" s="131"/>
      <c r="BB21" s="131"/>
      <c r="BC21" s="131"/>
      <c r="BD21" s="131"/>
      <c r="BE21" s="131"/>
      <c r="BF21" s="131"/>
      <c r="BG21" s="131"/>
      <c r="BH21" s="131"/>
      <c r="BI21" s="131"/>
      <c r="BJ21" s="131"/>
      <c r="BK21" s="131"/>
      <c r="BL21" s="131"/>
      <c r="BM21" s="131"/>
      <c r="BN21" s="131"/>
      <c r="BO21" s="131"/>
      <c r="BP21" s="131"/>
      <c r="BQ21" s="131"/>
      <c r="BR21" s="131"/>
      <c r="BS21" s="131"/>
      <c r="BT21" s="131"/>
      <c r="BU21" s="131"/>
      <c r="BV21" s="131"/>
      <c r="BW21" s="131"/>
      <c r="BX21" s="131"/>
      <c r="BY21" s="131"/>
      <c r="BZ21" s="131"/>
      <c r="CA21" s="131"/>
      <c r="CB21" s="131"/>
      <c r="CC21" s="131"/>
      <c r="CD21" s="131"/>
      <c r="CE21" s="131"/>
      <c r="CF21" s="131"/>
      <c r="CG21" s="131"/>
      <c r="CH21" s="131"/>
      <c r="CI21" s="131"/>
      <c r="CJ21" s="131"/>
      <c r="CK21" s="131"/>
      <c r="CL21" s="131"/>
      <c r="CM21" s="131"/>
      <c r="CN21" s="131"/>
      <c r="CO21" s="131"/>
      <c r="CP21" s="131"/>
      <c r="CQ21" s="131"/>
      <c r="CR21" s="131"/>
      <c r="CS21" s="131"/>
      <c r="CT21" s="131"/>
      <c r="CU21" s="131"/>
      <c r="CV21" s="131"/>
      <c r="CW21" s="131"/>
      <c r="CX21" s="131"/>
      <c r="CY21" s="131"/>
      <c r="CZ21" s="131"/>
      <c r="DA21" s="131"/>
      <c r="DB21" s="131"/>
      <c r="DC21" s="131"/>
      <c r="DD21" s="131"/>
      <c r="DE21" s="131"/>
      <c r="DF21" s="131"/>
      <c r="DG21" s="131"/>
      <c r="DH21" s="131"/>
      <c r="DI21" s="131"/>
      <c r="DJ21" s="131"/>
      <c r="DK21" s="131"/>
      <c r="DL21" s="131"/>
      <c r="DM21" s="131"/>
      <c r="DN21" s="131"/>
      <c r="DO21" s="131"/>
      <c r="DP21" s="131"/>
      <c r="DQ21" s="131"/>
      <c r="DR21" s="131"/>
      <c r="DS21" s="143"/>
      <c r="DT21" s="270"/>
      <c r="DU21" s="270"/>
      <c r="DV21" s="270"/>
      <c r="DW21" s="270"/>
      <c r="DX21" s="270"/>
      <c r="DY21" s="270"/>
      <c r="DZ21" s="270"/>
      <c r="EA21" s="270"/>
      <c r="EB21" s="270"/>
      <c r="EC21" s="270"/>
      <c r="ED21" s="270"/>
      <c r="EE21" s="270"/>
      <c r="EF21" s="270"/>
      <c r="EG21" s="270"/>
      <c r="EH21" s="270"/>
      <c r="EI21" s="270"/>
      <c r="EJ21" s="270"/>
      <c r="EK21" s="270"/>
      <c r="EL21" s="270"/>
      <c r="EM21" s="270"/>
      <c r="EN21" s="270"/>
      <c r="EO21" s="270"/>
      <c r="EP21" s="270"/>
      <c r="EQ21" s="270"/>
      <c r="ER21" s="270"/>
      <c r="ES21" s="270"/>
      <c r="ET21" s="270"/>
      <c r="EU21" s="270"/>
      <c r="EV21" s="270"/>
      <c r="EW21" s="270"/>
      <c r="EX21" s="270"/>
      <c r="EY21" s="270"/>
      <c r="EZ21" s="270"/>
      <c r="FA21" s="270"/>
      <c r="FB21" s="270"/>
      <c r="FC21" s="270"/>
    </row>
    <row r="22" spans="1:159" ht="12.75" customHeight="1">
      <c r="A22" s="139"/>
      <c r="B22" s="139"/>
      <c r="C22" s="139"/>
      <c r="D22" s="139"/>
      <c r="E22" s="139"/>
      <c r="F22" s="139"/>
      <c r="G22" s="139"/>
      <c r="H22" s="139"/>
      <c r="I22" s="139"/>
      <c r="J22" s="139"/>
      <c r="K22" s="139"/>
      <c r="L22" s="139"/>
      <c r="M22" s="139"/>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c r="AO22" s="131"/>
      <c r="AP22" s="131"/>
      <c r="AQ22" s="131"/>
      <c r="AR22" s="131"/>
      <c r="AS22" s="131"/>
      <c r="AT22" s="131"/>
      <c r="AU22" s="131"/>
      <c r="AV22" s="131"/>
      <c r="AW22" s="131"/>
      <c r="AX22" s="131"/>
      <c r="AY22" s="131"/>
      <c r="AZ22" s="131"/>
      <c r="BA22" s="131"/>
      <c r="BB22" s="131"/>
      <c r="BC22" s="131"/>
      <c r="BD22" s="131"/>
      <c r="BE22" s="131"/>
      <c r="BF22" s="131"/>
      <c r="BG22" s="131"/>
      <c r="BH22" s="131"/>
      <c r="BI22" s="131"/>
      <c r="BJ22" s="131"/>
      <c r="BK22" s="131"/>
      <c r="BL22" s="131"/>
      <c r="BM22" s="131"/>
      <c r="BN22" s="131"/>
      <c r="BO22" s="131"/>
      <c r="BP22" s="131"/>
      <c r="BQ22" s="131"/>
      <c r="BR22" s="131"/>
      <c r="BS22" s="131"/>
      <c r="BT22" s="131"/>
      <c r="BU22" s="131"/>
      <c r="BV22" s="131"/>
      <c r="BW22" s="131"/>
      <c r="BX22" s="131"/>
      <c r="BY22" s="131"/>
      <c r="BZ22" s="131"/>
      <c r="CA22" s="131"/>
      <c r="CB22" s="131"/>
      <c r="CC22" s="131"/>
      <c r="CD22" s="131"/>
      <c r="CE22" s="131"/>
      <c r="CF22" s="131"/>
      <c r="CG22" s="131"/>
      <c r="CH22" s="131"/>
      <c r="CI22" s="131"/>
      <c r="CJ22" s="131"/>
      <c r="CK22" s="131"/>
      <c r="CL22" s="131"/>
      <c r="CM22" s="131"/>
      <c r="CN22" s="131"/>
      <c r="CO22" s="131"/>
      <c r="CP22" s="131"/>
      <c r="CQ22" s="131"/>
      <c r="CR22" s="131"/>
      <c r="CS22" s="131"/>
      <c r="CT22" s="131"/>
      <c r="CU22" s="131"/>
      <c r="CV22" s="131"/>
      <c r="CW22" s="131"/>
      <c r="CX22" s="131"/>
      <c r="CY22" s="131"/>
      <c r="CZ22" s="131"/>
      <c r="DA22" s="131"/>
      <c r="DB22" s="131"/>
      <c r="DC22" s="131"/>
      <c r="DD22" s="131"/>
      <c r="DE22" s="131"/>
      <c r="DF22" s="131"/>
      <c r="DG22" s="131"/>
      <c r="DH22" s="131"/>
      <c r="DI22" s="131"/>
      <c r="DJ22" s="131"/>
      <c r="DK22" s="131"/>
      <c r="DL22" s="131"/>
      <c r="DM22" s="131"/>
      <c r="DN22" s="131"/>
      <c r="DO22" s="131"/>
      <c r="DP22" s="131"/>
      <c r="DQ22" s="131"/>
      <c r="DR22" s="131"/>
      <c r="DS22" s="131"/>
      <c r="DT22" s="139"/>
      <c r="DU22" s="139"/>
      <c r="DV22" s="139"/>
      <c r="DW22" s="139"/>
      <c r="DX22" s="139"/>
      <c r="DY22" s="139"/>
      <c r="DZ22" s="139"/>
      <c r="EA22" s="139"/>
      <c r="EB22" s="139"/>
      <c r="EC22" s="139"/>
      <c r="ED22" s="139"/>
      <c r="EE22" s="139"/>
      <c r="EF22" s="139"/>
      <c r="EG22" s="139"/>
      <c r="EH22" s="139"/>
      <c r="EI22" s="139"/>
      <c r="EJ22" s="139"/>
      <c r="EK22" s="139"/>
      <c r="EL22" s="139"/>
      <c r="EM22" s="139"/>
      <c r="EN22" s="139"/>
      <c r="EO22" s="139"/>
      <c r="EP22" s="139"/>
      <c r="EQ22" s="139"/>
      <c r="ER22" s="139"/>
      <c r="ES22" s="139"/>
      <c r="ET22" s="139"/>
      <c r="EU22" s="139"/>
      <c r="EV22" s="139"/>
      <c r="EW22" s="139"/>
      <c r="EX22" s="139"/>
      <c r="EY22" s="139"/>
      <c r="EZ22" s="139"/>
      <c r="FA22" s="139"/>
      <c r="FB22" s="139"/>
      <c r="FC22" s="139"/>
    </row>
    <row r="23" spans="1:159" ht="12.75" customHeight="1">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c r="AT23" s="131"/>
      <c r="AU23" s="131"/>
      <c r="AV23" s="131"/>
      <c r="AW23" s="131"/>
      <c r="AX23" s="131"/>
      <c r="AY23" s="131"/>
      <c r="AZ23" s="131"/>
      <c r="BA23" s="131"/>
      <c r="BB23" s="131"/>
      <c r="BC23" s="131"/>
      <c r="BD23" s="131"/>
      <c r="BE23" s="131"/>
      <c r="BF23" s="131"/>
      <c r="BG23" s="131"/>
      <c r="BH23" s="131"/>
      <c r="BI23" s="131"/>
      <c r="BJ23" s="131"/>
      <c r="BK23" s="131"/>
      <c r="BL23" s="131"/>
      <c r="BM23" s="131"/>
      <c r="BN23" s="131"/>
      <c r="BO23" s="131"/>
      <c r="BP23" s="131"/>
      <c r="BQ23" s="131"/>
      <c r="BR23" s="131"/>
      <c r="BS23" s="131"/>
      <c r="BT23" s="131"/>
      <c r="BU23" s="131"/>
      <c r="BV23" s="131"/>
      <c r="BW23" s="131"/>
      <c r="BX23" s="131"/>
      <c r="BY23" s="131"/>
      <c r="BZ23" s="131"/>
      <c r="CA23" s="131"/>
      <c r="CB23" s="131"/>
      <c r="CC23" s="131"/>
      <c r="CD23" s="131"/>
      <c r="CE23" s="131"/>
      <c r="CF23" s="131"/>
      <c r="CG23" s="131"/>
      <c r="CH23" s="131"/>
      <c r="CI23" s="131"/>
      <c r="CJ23" s="131"/>
      <c r="CK23" s="131"/>
      <c r="CL23" s="131"/>
      <c r="CM23" s="131"/>
      <c r="CN23" s="131"/>
      <c r="CO23" s="131"/>
      <c r="CP23" s="131"/>
      <c r="CQ23" s="131"/>
      <c r="CR23" s="131"/>
      <c r="CS23" s="131"/>
      <c r="CT23" s="131"/>
      <c r="CU23" s="131"/>
      <c r="CV23" s="131"/>
      <c r="CW23" s="131"/>
      <c r="CX23" s="131"/>
      <c r="CY23" s="131"/>
      <c r="CZ23" s="131"/>
      <c r="DA23" s="131"/>
      <c r="DB23" s="131"/>
      <c r="DC23" s="131"/>
      <c r="DD23" s="131"/>
      <c r="DE23" s="131"/>
      <c r="DF23" s="131"/>
      <c r="DG23" s="131"/>
      <c r="DH23" s="131"/>
      <c r="DI23" s="131"/>
      <c r="DJ23" s="131"/>
      <c r="DK23" s="131"/>
      <c r="DL23" s="131"/>
      <c r="DM23" s="131"/>
      <c r="DN23" s="131"/>
      <c r="DO23" s="131"/>
      <c r="DP23" s="131"/>
      <c r="DQ23" s="131"/>
      <c r="DR23" s="131"/>
      <c r="DS23" s="131"/>
      <c r="DT23" s="131"/>
      <c r="DU23" s="131"/>
      <c r="DV23" s="131"/>
      <c r="DW23" s="131"/>
      <c r="DX23" s="131"/>
      <c r="DY23" s="131"/>
      <c r="DZ23" s="131"/>
      <c r="EA23" s="131"/>
      <c r="EB23" s="131"/>
      <c r="EC23" s="131"/>
      <c r="ED23" s="131"/>
      <c r="EE23" s="131"/>
      <c r="EF23" s="131"/>
      <c r="EG23" s="131"/>
      <c r="EH23" s="131"/>
      <c r="EI23" s="131"/>
      <c r="EJ23" s="131"/>
      <c r="EK23" s="131"/>
      <c r="EL23" s="131"/>
      <c r="EM23" s="131"/>
      <c r="EN23" s="131"/>
      <c r="EO23" s="131"/>
      <c r="EP23" s="131"/>
      <c r="EQ23" s="131"/>
      <c r="ER23" s="131"/>
      <c r="ES23" s="131"/>
      <c r="ET23" s="131"/>
      <c r="EU23" s="131"/>
      <c r="EV23" s="131"/>
      <c r="EW23" s="131"/>
      <c r="EX23" s="131"/>
      <c r="EY23" s="131"/>
      <c r="EZ23" s="131"/>
      <c r="FA23" s="131"/>
      <c r="FB23" s="131"/>
      <c r="FC23" s="131"/>
    </row>
    <row r="24" spans="1:159" ht="12.75" customHeight="1">
      <c r="A24" s="131"/>
      <c r="B24" s="131"/>
      <c r="C24" s="55"/>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1"/>
      <c r="AT24" s="131"/>
      <c r="AU24" s="131"/>
      <c r="AV24" s="131"/>
      <c r="AW24" s="131"/>
      <c r="AX24" s="131"/>
      <c r="AY24" s="131"/>
      <c r="AZ24" s="131"/>
      <c r="BA24" s="131"/>
      <c r="BB24" s="131"/>
      <c r="BC24" s="131"/>
      <c r="BD24" s="131"/>
      <c r="BE24" s="131"/>
      <c r="BF24" s="131"/>
      <c r="BG24" s="131"/>
      <c r="BH24" s="131"/>
      <c r="BI24" s="131"/>
      <c r="BJ24" s="131"/>
      <c r="BK24" s="131"/>
      <c r="BL24" s="131"/>
      <c r="BM24" s="131"/>
      <c r="BN24" s="131"/>
      <c r="BO24" s="131"/>
      <c r="BP24" s="131"/>
      <c r="BQ24" s="131"/>
      <c r="BR24" s="131"/>
      <c r="BS24" s="131"/>
      <c r="BT24" s="131"/>
      <c r="BU24" s="131"/>
      <c r="BV24" s="131"/>
      <c r="BW24" s="131"/>
      <c r="BX24" s="131"/>
      <c r="BY24" s="131"/>
      <c r="BZ24" s="131"/>
      <c r="CA24" s="131"/>
      <c r="CB24" s="131"/>
      <c r="CC24" s="131"/>
      <c r="CD24" s="131"/>
      <c r="CE24" s="131"/>
      <c r="CF24" s="131"/>
      <c r="CG24" s="131"/>
      <c r="CH24" s="131"/>
      <c r="CI24" s="131"/>
      <c r="CJ24" s="131"/>
      <c r="CK24" s="131"/>
      <c r="CL24" s="131"/>
      <c r="CM24" s="131"/>
      <c r="CN24" s="131"/>
      <c r="CO24" s="131"/>
      <c r="CP24" s="131"/>
      <c r="CQ24" s="131"/>
      <c r="CR24" s="131"/>
      <c r="CS24" s="131"/>
      <c r="CT24" s="131"/>
      <c r="CU24" s="131"/>
      <c r="CV24" s="131"/>
      <c r="CW24" s="131"/>
      <c r="CX24" s="131"/>
      <c r="CY24" s="131"/>
      <c r="CZ24" s="131"/>
      <c r="DA24" s="131"/>
      <c r="DB24" s="131"/>
      <c r="DC24" s="131"/>
      <c r="DD24" s="131"/>
      <c r="DE24" s="131"/>
      <c r="DF24" s="131"/>
      <c r="DG24" s="131"/>
      <c r="DH24" s="131"/>
      <c r="DI24" s="131"/>
      <c r="DJ24" s="131"/>
      <c r="DK24" s="131"/>
      <c r="DL24" s="131"/>
      <c r="DM24" s="131"/>
      <c r="DN24" s="131"/>
      <c r="DO24" s="131"/>
      <c r="DP24" s="131"/>
      <c r="DQ24" s="131"/>
      <c r="DR24" s="131"/>
      <c r="DS24" s="131"/>
      <c r="DT24" s="131"/>
      <c r="DU24" s="131"/>
      <c r="DV24" s="131"/>
      <c r="DW24" s="131"/>
      <c r="DX24" s="131"/>
      <c r="DY24" s="131"/>
      <c r="DZ24" s="131"/>
      <c r="EA24" s="131"/>
      <c r="EB24" s="131"/>
      <c r="EC24" s="131"/>
      <c r="ED24" s="131"/>
      <c r="EE24" s="131"/>
      <c r="EF24" s="131"/>
      <c r="EG24" s="131"/>
      <c r="EH24" s="131"/>
      <c r="EI24" s="131"/>
      <c r="EJ24" s="131"/>
      <c r="EK24" s="131"/>
      <c r="EL24" s="131"/>
      <c r="EM24" s="131"/>
      <c r="EN24" s="131"/>
      <c r="EO24" s="131"/>
      <c r="EP24" s="131"/>
      <c r="EQ24" s="131"/>
      <c r="ER24" s="131"/>
      <c r="ES24" s="131"/>
      <c r="ET24" s="131"/>
      <c r="EU24" s="131"/>
      <c r="EV24" s="131"/>
      <c r="EW24" s="131"/>
      <c r="EX24" s="131"/>
      <c r="EY24" s="131"/>
      <c r="EZ24" s="131"/>
      <c r="FA24" s="131"/>
      <c r="FB24" s="131"/>
      <c r="FC24" s="131"/>
    </row>
  </sheetData>
  <mergeCells count="12">
    <mergeCell ref="M1:M2"/>
    <mergeCell ref="A21:C21"/>
    <mergeCell ref="H1:H2"/>
    <mergeCell ref="I1:I2"/>
    <mergeCell ref="J1:J2"/>
    <mergeCell ref="K1:K2"/>
    <mergeCell ref="L1:L2"/>
    <mergeCell ref="A1:C1"/>
    <mergeCell ref="D1:D2"/>
    <mergeCell ref="E1:E2"/>
    <mergeCell ref="F1:F2"/>
    <mergeCell ref="G1:G2"/>
  </mergeCell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P20"/>
  <sheetViews>
    <sheetView workbookViewId="0"/>
  </sheetViews>
  <sheetFormatPr baseColWidth="10" defaultColWidth="17.140625" defaultRowHeight="12.75" customHeight="1"/>
  <cols>
    <col min="1" max="1" width="22.5703125" customWidth="1"/>
    <col min="2" max="2" width="8.7109375" customWidth="1"/>
    <col min="3" max="3" width="12.42578125" customWidth="1"/>
    <col min="4" max="4" width="11.7109375" customWidth="1"/>
    <col min="5" max="14" width="6.7109375" customWidth="1"/>
  </cols>
  <sheetData>
    <row r="1" spans="1:16" ht="12.75" customHeight="1">
      <c r="A1" s="131"/>
      <c r="B1" s="131"/>
      <c r="C1" s="131"/>
      <c r="D1" s="131"/>
      <c r="E1" s="131"/>
      <c r="F1" s="131"/>
      <c r="G1" s="131"/>
      <c r="H1" s="131"/>
      <c r="I1" s="131"/>
      <c r="J1" s="131"/>
      <c r="K1" s="131"/>
      <c r="L1" s="131"/>
      <c r="M1" s="131"/>
      <c r="N1" s="131"/>
      <c r="O1" s="131"/>
      <c r="P1" s="131"/>
    </row>
    <row r="2" spans="1:16" ht="12.75" customHeight="1">
      <c r="A2" s="131"/>
      <c r="B2" s="131"/>
      <c r="C2" s="131"/>
      <c r="D2" s="131"/>
      <c r="E2" s="131"/>
      <c r="F2" s="131"/>
      <c r="G2" s="131"/>
      <c r="H2" s="131"/>
      <c r="I2" s="131"/>
      <c r="J2" s="131"/>
      <c r="K2" s="131"/>
      <c r="L2" s="131"/>
      <c r="M2" s="131"/>
      <c r="N2" s="131"/>
      <c r="O2" s="131"/>
      <c r="P2" s="131"/>
    </row>
    <row r="3" spans="1:16" ht="12.75" customHeight="1">
      <c r="A3" s="131"/>
      <c r="B3" s="131"/>
      <c r="C3" s="131"/>
      <c r="D3" s="131"/>
      <c r="E3" s="131"/>
      <c r="F3" s="131"/>
      <c r="G3" s="131"/>
      <c r="H3" s="131"/>
      <c r="I3" s="131"/>
      <c r="J3" s="131"/>
      <c r="K3" s="131"/>
      <c r="L3" s="131"/>
      <c r="M3" s="131"/>
      <c r="N3" s="131"/>
      <c r="O3" s="131"/>
      <c r="P3" s="131"/>
    </row>
    <row r="4" spans="1:16" ht="12.75" customHeight="1">
      <c r="A4" s="131"/>
      <c r="B4" s="131"/>
      <c r="C4" s="131"/>
      <c r="D4" s="131"/>
      <c r="E4" s="131"/>
      <c r="F4" s="131"/>
      <c r="G4" s="131"/>
      <c r="H4" s="131"/>
      <c r="I4" s="131"/>
      <c r="J4" s="131"/>
      <c r="K4" s="131"/>
      <c r="L4" s="131"/>
      <c r="M4" s="131"/>
      <c r="N4" s="131"/>
      <c r="O4" s="131"/>
      <c r="P4" s="131"/>
    </row>
    <row r="5" spans="1:16" ht="12.75" customHeight="1">
      <c r="A5" s="131"/>
      <c r="B5" s="131"/>
      <c r="C5" s="131"/>
      <c r="D5" s="131"/>
      <c r="E5" s="131"/>
      <c r="F5" s="131"/>
      <c r="G5" s="131"/>
      <c r="H5" s="131"/>
      <c r="I5" s="131"/>
      <c r="J5" s="131"/>
      <c r="K5" s="131"/>
      <c r="L5" s="131"/>
      <c r="M5" s="131"/>
      <c r="N5" s="131"/>
      <c r="O5" s="131"/>
      <c r="P5" s="131"/>
    </row>
    <row r="6" spans="1:16" ht="12.75" customHeight="1">
      <c r="A6" s="131"/>
      <c r="B6" s="131"/>
      <c r="C6" s="131"/>
      <c r="D6" s="131"/>
      <c r="E6" s="131"/>
      <c r="F6" s="131"/>
      <c r="G6" s="131"/>
      <c r="H6" s="131"/>
      <c r="I6" s="131"/>
      <c r="J6" s="131"/>
      <c r="K6" s="131"/>
      <c r="L6" s="131"/>
      <c r="M6" s="131"/>
      <c r="N6" s="131"/>
      <c r="O6" s="131"/>
      <c r="P6" s="131"/>
    </row>
    <row r="7" spans="1:16" ht="12.75" customHeight="1">
      <c r="A7" s="131"/>
      <c r="B7" s="131"/>
      <c r="C7" s="131"/>
      <c r="D7" s="131"/>
      <c r="E7" s="131"/>
      <c r="F7" s="131"/>
      <c r="G7" s="131"/>
      <c r="H7" s="131"/>
      <c r="I7" s="131"/>
      <c r="J7" s="131"/>
      <c r="K7" s="131"/>
      <c r="L7" s="131"/>
      <c r="M7" s="131"/>
      <c r="N7" s="131"/>
      <c r="O7" s="131"/>
      <c r="P7" s="131"/>
    </row>
    <row r="8" spans="1:16" ht="12.75" customHeight="1">
      <c r="A8" s="131"/>
      <c r="B8" s="131"/>
      <c r="C8" s="131"/>
      <c r="D8" s="131"/>
      <c r="E8" s="131"/>
      <c r="F8" s="131"/>
      <c r="G8" s="131"/>
      <c r="H8" s="131"/>
      <c r="I8" s="131"/>
      <c r="J8" s="131"/>
      <c r="K8" s="131"/>
      <c r="L8" s="131"/>
      <c r="M8" s="131"/>
      <c r="N8" s="131"/>
      <c r="O8" s="131"/>
      <c r="P8" s="131"/>
    </row>
    <row r="9" spans="1:16" ht="12.75" customHeight="1">
      <c r="A9" s="131"/>
      <c r="B9" s="131"/>
      <c r="C9" s="131"/>
      <c r="D9" s="131"/>
      <c r="E9" s="131"/>
      <c r="F9" s="131"/>
      <c r="G9" s="131"/>
      <c r="H9" s="131"/>
      <c r="I9" s="131"/>
      <c r="J9" s="131"/>
      <c r="K9" s="131"/>
      <c r="L9" s="131"/>
      <c r="M9" s="131"/>
      <c r="N9" s="131"/>
      <c r="O9" s="131"/>
      <c r="P9" s="131"/>
    </row>
    <row r="10" spans="1:16" ht="12.75" customHeight="1">
      <c r="A10" s="234"/>
      <c r="B10" s="234"/>
      <c r="C10" s="234"/>
      <c r="D10" s="234"/>
      <c r="E10" s="234"/>
      <c r="F10" s="234"/>
      <c r="G10" s="234"/>
      <c r="H10" s="234"/>
      <c r="I10" s="234"/>
      <c r="J10" s="234"/>
      <c r="K10" s="234"/>
      <c r="L10" s="234"/>
      <c r="M10" s="234"/>
      <c r="N10" s="234"/>
      <c r="O10" s="234"/>
      <c r="P10" s="234"/>
    </row>
    <row r="11" spans="1:16" ht="12.75" customHeight="1">
      <c r="A11" s="139"/>
      <c r="B11" s="139"/>
      <c r="C11" s="139"/>
      <c r="D11" s="139"/>
      <c r="E11" s="139"/>
      <c r="F11" s="139"/>
      <c r="G11" s="139"/>
      <c r="H11" s="139"/>
      <c r="I11" s="139"/>
      <c r="J11" s="139"/>
      <c r="K11" s="139"/>
      <c r="L11" s="139"/>
      <c r="M11" s="139"/>
      <c r="N11" s="139"/>
      <c r="O11" s="139"/>
      <c r="P11" s="139"/>
    </row>
    <row r="12" spans="1:16" ht="12.75" customHeight="1">
      <c r="A12" s="131"/>
      <c r="B12" s="131"/>
      <c r="C12" s="131"/>
      <c r="D12" s="131"/>
      <c r="E12" s="131"/>
      <c r="F12" s="131"/>
      <c r="G12" s="131"/>
      <c r="H12" s="131"/>
      <c r="I12" s="131"/>
      <c r="J12" s="131"/>
      <c r="K12" s="131"/>
      <c r="L12" s="131"/>
      <c r="M12" s="131"/>
      <c r="N12" s="131"/>
      <c r="O12" s="131"/>
      <c r="P12" s="131"/>
    </row>
    <row r="13" spans="1:16" ht="12.75" customHeight="1">
      <c r="A13" s="131"/>
      <c r="B13" s="131"/>
      <c r="C13" s="131"/>
      <c r="D13" s="131"/>
      <c r="E13" s="131"/>
      <c r="F13" s="131"/>
      <c r="G13" s="131"/>
      <c r="H13" s="131"/>
      <c r="I13" s="131"/>
      <c r="J13" s="131"/>
      <c r="K13" s="131"/>
      <c r="L13" s="131"/>
      <c r="M13" s="131"/>
      <c r="N13" s="131"/>
      <c r="O13" s="131"/>
      <c r="P13" s="131"/>
    </row>
    <row r="14" spans="1:16" ht="12.75" customHeight="1">
      <c r="A14" s="131"/>
      <c r="B14" s="131"/>
      <c r="C14" s="131"/>
      <c r="D14" s="131"/>
      <c r="E14" s="131"/>
      <c r="F14" s="131"/>
      <c r="G14" s="131"/>
      <c r="H14" s="131"/>
      <c r="I14" s="131"/>
      <c r="J14" s="131"/>
      <c r="K14" s="131"/>
      <c r="L14" s="131"/>
      <c r="M14" s="131"/>
      <c r="N14" s="131"/>
      <c r="O14" s="131"/>
      <c r="P14" s="131"/>
    </row>
    <row r="15" spans="1:16" ht="12.75" customHeight="1">
      <c r="A15" s="131"/>
      <c r="B15" s="131"/>
      <c r="C15" s="131"/>
      <c r="D15" s="131"/>
      <c r="E15" s="131"/>
      <c r="F15" s="131"/>
      <c r="G15" s="131"/>
      <c r="H15" s="131"/>
      <c r="I15" s="131"/>
      <c r="J15" s="131"/>
      <c r="K15" s="131"/>
      <c r="L15" s="131"/>
      <c r="M15" s="131"/>
      <c r="N15" s="131"/>
      <c r="O15" s="131"/>
      <c r="P15" s="131"/>
    </row>
    <row r="16" spans="1:16" ht="12.75" customHeight="1">
      <c r="A16" s="131"/>
      <c r="B16" s="131"/>
      <c r="C16" s="131"/>
      <c r="D16" s="131"/>
      <c r="E16" s="131"/>
      <c r="F16" s="131"/>
      <c r="G16" s="131"/>
      <c r="H16" s="131"/>
      <c r="I16" s="131"/>
      <c r="J16" s="131"/>
      <c r="K16" s="131"/>
      <c r="L16" s="131"/>
      <c r="M16" s="131"/>
      <c r="N16" s="131"/>
      <c r="O16" s="131"/>
      <c r="P16" s="131"/>
    </row>
    <row r="17" spans="1:16" ht="12.75" customHeight="1">
      <c r="A17" s="131"/>
      <c r="B17" s="131"/>
      <c r="C17" s="131"/>
      <c r="D17" s="131"/>
      <c r="E17" s="131"/>
      <c r="F17" s="131"/>
      <c r="G17" s="131"/>
      <c r="H17" s="131"/>
      <c r="I17" s="131"/>
      <c r="J17" s="131"/>
      <c r="K17" s="131"/>
      <c r="L17" s="131"/>
      <c r="M17" s="131"/>
      <c r="N17" s="131"/>
      <c r="O17" s="131"/>
      <c r="P17" s="131"/>
    </row>
    <row r="18" spans="1:16" ht="12.75" customHeight="1">
      <c r="A18" s="131"/>
      <c r="B18" s="131"/>
      <c r="C18" s="131"/>
      <c r="D18" s="131"/>
      <c r="E18" s="131"/>
      <c r="F18" s="131"/>
      <c r="G18" s="131"/>
      <c r="H18" s="131"/>
      <c r="I18" s="131"/>
      <c r="J18" s="131"/>
      <c r="K18" s="131"/>
      <c r="L18" s="131"/>
      <c r="M18" s="131"/>
      <c r="N18" s="131"/>
      <c r="O18" s="131"/>
      <c r="P18" s="131"/>
    </row>
    <row r="19" spans="1:16" ht="12.75" customHeight="1">
      <c r="A19" s="131"/>
      <c r="B19" s="131"/>
      <c r="C19" s="131"/>
      <c r="D19" s="131"/>
      <c r="E19" s="131"/>
      <c r="F19" s="131"/>
      <c r="G19" s="131"/>
      <c r="H19" s="131"/>
      <c r="I19" s="131"/>
      <c r="J19" s="131"/>
      <c r="K19" s="131"/>
      <c r="L19" s="131"/>
      <c r="M19" s="131"/>
      <c r="N19" s="131"/>
      <c r="O19" s="131"/>
      <c r="P19" s="131"/>
    </row>
    <row r="20" spans="1:16" ht="12.75" customHeight="1">
      <c r="A20" s="131"/>
      <c r="B20" s="131"/>
      <c r="C20" s="131"/>
      <c r="D20" s="131"/>
      <c r="E20" s="131"/>
      <c r="F20" s="131"/>
      <c r="G20" s="131"/>
      <c r="H20" s="131"/>
      <c r="I20" s="131"/>
      <c r="J20" s="131"/>
      <c r="K20" s="131"/>
      <c r="L20" s="131"/>
      <c r="M20" s="131"/>
      <c r="N20" s="131"/>
      <c r="O20" s="131"/>
      <c r="P20" s="131"/>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O73"/>
  <sheetViews>
    <sheetView workbookViewId="0"/>
  </sheetViews>
  <sheetFormatPr baseColWidth="10" defaultColWidth="17.140625" defaultRowHeight="12.75" customHeight="1"/>
  <cols>
    <col min="1" max="1" width="43" customWidth="1"/>
    <col min="2" max="2" width="20.5703125" customWidth="1"/>
    <col min="3" max="3" width="7.5703125" customWidth="1"/>
    <col min="4" max="13" width="5.5703125" customWidth="1"/>
    <col min="14" max="14" width="13.5703125" customWidth="1"/>
    <col min="15" max="15" width="12.42578125" customWidth="1"/>
  </cols>
  <sheetData>
    <row r="1" spans="1:15" ht="12.75" customHeight="1">
      <c r="A1" s="131"/>
      <c r="B1" s="131"/>
      <c r="C1" s="131"/>
      <c r="D1" s="131"/>
      <c r="E1" s="131"/>
      <c r="F1" s="131"/>
      <c r="G1" s="131"/>
      <c r="H1" s="131"/>
      <c r="I1" s="131"/>
      <c r="J1" s="131"/>
      <c r="K1" s="131"/>
      <c r="L1" s="131"/>
      <c r="M1" s="131"/>
      <c r="N1" s="131"/>
      <c r="O1" s="131"/>
    </row>
    <row r="2" spans="1:15" ht="12.75" customHeight="1">
      <c r="A2" s="131"/>
      <c r="B2" s="131"/>
      <c r="C2" s="131"/>
      <c r="D2" s="131"/>
      <c r="E2" s="131"/>
      <c r="F2" s="131"/>
      <c r="G2" s="131"/>
      <c r="H2" s="131"/>
      <c r="I2" s="131"/>
      <c r="J2" s="131"/>
      <c r="K2" s="131"/>
      <c r="L2" s="131"/>
      <c r="M2" s="131"/>
      <c r="N2" s="131"/>
      <c r="O2" s="131"/>
    </row>
    <row r="3" spans="1:15" ht="12.75" customHeight="1">
      <c r="A3" s="131"/>
      <c r="B3" s="131"/>
      <c r="C3" s="131"/>
      <c r="D3" s="131"/>
      <c r="E3" s="131"/>
      <c r="F3" s="131"/>
      <c r="G3" s="131"/>
      <c r="H3" s="131"/>
      <c r="I3" s="131"/>
      <c r="J3" s="131"/>
      <c r="K3" s="131"/>
      <c r="L3" s="131"/>
      <c r="M3" s="131"/>
      <c r="N3" s="131"/>
      <c r="O3" s="131"/>
    </row>
    <row r="4" spans="1:15" ht="12.75" customHeight="1">
      <c r="A4" s="131"/>
      <c r="B4" s="131"/>
      <c r="C4" s="131"/>
      <c r="D4" s="131"/>
      <c r="E4" s="131"/>
      <c r="F4" s="131"/>
      <c r="G4" s="131"/>
      <c r="H4" s="131"/>
      <c r="I4" s="131"/>
      <c r="J4" s="131"/>
      <c r="K4" s="131"/>
      <c r="L4" s="131"/>
      <c r="M4" s="131"/>
      <c r="N4" s="131"/>
      <c r="O4" s="131"/>
    </row>
    <row r="5" spans="1:15" ht="12.75" customHeight="1">
      <c r="A5" s="131"/>
      <c r="B5" s="131"/>
      <c r="C5" s="131"/>
      <c r="D5" s="131"/>
      <c r="E5" s="131"/>
      <c r="F5" s="131"/>
      <c r="G5" s="131"/>
      <c r="H5" s="131"/>
      <c r="I5" s="131"/>
      <c r="J5" s="131"/>
      <c r="K5" s="131"/>
      <c r="L5" s="131"/>
      <c r="M5" s="131"/>
      <c r="N5" s="131"/>
      <c r="O5" s="131"/>
    </row>
    <row r="6" spans="1:15" ht="12.75" customHeight="1">
      <c r="A6" s="131"/>
      <c r="B6" s="131"/>
      <c r="C6" s="131"/>
      <c r="D6" s="131"/>
      <c r="E6" s="131"/>
      <c r="F6" s="131"/>
      <c r="G6" s="131"/>
      <c r="H6" s="131"/>
      <c r="I6" s="131"/>
      <c r="J6" s="131"/>
      <c r="K6" s="131"/>
      <c r="L6" s="131"/>
      <c r="M6" s="131"/>
      <c r="N6" s="131"/>
      <c r="O6" s="131"/>
    </row>
    <row r="7" spans="1:15" ht="12.75" customHeight="1">
      <c r="A7" s="131"/>
      <c r="B7" s="131"/>
      <c r="C7" s="131"/>
      <c r="D7" s="131"/>
      <c r="E7" s="131"/>
      <c r="F7" s="131"/>
      <c r="G7" s="131"/>
      <c r="H7" s="131"/>
      <c r="I7" s="131"/>
      <c r="J7" s="131"/>
      <c r="K7" s="131"/>
      <c r="L7" s="131"/>
      <c r="M7" s="131"/>
      <c r="N7" s="131"/>
      <c r="O7" s="131"/>
    </row>
    <row r="8" spans="1:15" ht="12.75" customHeight="1">
      <c r="A8" s="131"/>
      <c r="B8" s="131"/>
      <c r="C8" s="131"/>
      <c r="D8" s="131"/>
      <c r="E8" s="131"/>
      <c r="F8" s="131"/>
      <c r="G8" s="131"/>
      <c r="H8" s="131"/>
      <c r="I8" s="131"/>
      <c r="J8" s="131"/>
      <c r="K8" s="131"/>
      <c r="L8" s="131"/>
      <c r="M8" s="131"/>
      <c r="N8" s="131"/>
      <c r="O8" s="131"/>
    </row>
    <row r="9" spans="1:15" ht="12.75" customHeight="1">
      <c r="A9" s="131"/>
      <c r="B9" s="131"/>
      <c r="C9" s="131"/>
      <c r="D9" s="131"/>
      <c r="E9" s="131"/>
      <c r="F9" s="131"/>
      <c r="G9" s="131"/>
      <c r="H9" s="131"/>
      <c r="I9" s="131"/>
      <c r="J9" s="131"/>
      <c r="K9" s="131"/>
      <c r="L9" s="131"/>
      <c r="M9" s="131"/>
      <c r="N9" s="131"/>
      <c r="O9" s="131"/>
    </row>
    <row r="10" spans="1:15" ht="12.75" customHeight="1">
      <c r="A10" s="131"/>
      <c r="B10" s="131"/>
      <c r="C10" s="131"/>
      <c r="D10" s="131"/>
      <c r="E10" s="131"/>
      <c r="F10" s="131"/>
      <c r="G10" s="131"/>
      <c r="H10" s="131"/>
      <c r="I10" s="131"/>
      <c r="J10" s="131"/>
      <c r="K10" s="131"/>
      <c r="L10" s="131"/>
      <c r="M10" s="131"/>
      <c r="N10" s="131"/>
      <c r="O10" s="131"/>
    </row>
    <row r="11" spans="1:15" ht="12.75" customHeight="1">
      <c r="A11" s="131"/>
      <c r="B11" s="131"/>
      <c r="C11" s="131"/>
      <c r="D11" s="131"/>
      <c r="E11" s="131"/>
      <c r="F11" s="131"/>
      <c r="G11" s="131"/>
      <c r="H11" s="131"/>
      <c r="I11" s="131"/>
      <c r="J11" s="131"/>
      <c r="K11" s="131"/>
      <c r="L11" s="131"/>
      <c r="M11" s="131"/>
      <c r="N11" s="131"/>
      <c r="O11" s="131"/>
    </row>
    <row r="12" spans="1:15" ht="12.75" customHeight="1">
      <c r="A12" s="131"/>
      <c r="B12" s="131"/>
      <c r="C12" s="131"/>
      <c r="D12" s="131"/>
      <c r="E12" s="131"/>
      <c r="F12" s="131"/>
      <c r="G12" s="131"/>
      <c r="H12" s="131"/>
      <c r="I12" s="131"/>
      <c r="J12" s="131"/>
      <c r="K12" s="131"/>
      <c r="L12" s="131"/>
      <c r="M12" s="131"/>
      <c r="N12" s="131"/>
      <c r="O12" s="131"/>
    </row>
    <row r="13" spans="1:15" ht="12.75" customHeight="1">
      <c r="A13" s="131"/>
      <c r="B13" s="131"/>
      <c r="C13" s="131"/>
      <c r="D13" s="131"/>
      <c r="E13" s="131"/>
      <c r="F13" s="131"/>
      <c r="G13" s="131"/>
      <c r="H13" s="131"/>
      <c r="I13" s="131"/>
      <c r="J13" s="131"/>
      <c r="K13" s="131"/>
      <c r="L13" s="131"/>
      <c r="M13" s="131"/>
      <c r="N13" s="131"/>
      <c r="O13" s="131"/>
    </row>
    <row r="14" spans="1:15" ht="12.75" customHeight="1">
      <c r="A14" s="131"/>
      <c r="B14" s="131"/>
      <c r="C14" s="131"/>
      <c r="D14" s="131"/>
      <c r="E14" s="131"/>
      <c r="F14" s="131"/>
      <c r="G14" s="131"/>
      <c r="H14" s="131"/>
      <c r="I14" s="131"/>
      <c r="J14" s="131"/>
      <c r="K14" s="131"/>
      <c r="L14" s="131"/>
      <c r="M14" s="131"/>
      <c r="N14" s="131"/>
      <c r="O14" s="131"/>
    </row>
    <row r="15" spans="1:15" ht="12.75" customHeight="1">
      <c r="A15" s="131"/>
      <c r="B15" s="131"/>
      <c r="C15" s="131"/>
      <c r="D15" s="131"/>
      <c r="E15" s="131"/>
      <c r="F15" s="131"/>
      <c r="G15" s="131"/>
      <c r="H15" s="131"/>
      <c r="I15" s="131"/>
      <c r="J15" s="131"/>
      <c r="K15" s="131"/>
      <c r="L15" s="131"/>
      <c r="M15" s="131"/>
      <c r="N15" s="131"/>
      <c r="O15" s="131"/>
    </row>
    <row r="16" spans="1:15" ht="12.75" customHeight="1">
      <c r="A16" s="131"/>
      <c r="B16" s="131"/>
      <c r="C16" s="131"/>
      <c r="D16" s="131"/>
      <c r="E16" s="131"/>
      <c r="F16" s="131"/>
      <c r="G16" s="131"/>
      <c r="H16" s="131"/>
      <c r="I16" s="131"/>
      <c r="J16" s="131"/>
      <c r="K16" s="131"/>
      <c r="L16" s="131"/>
      <c r="M16" s="131"/>
      <c r="N16" s="131"/>
      <c r="O16" s="131"/>
    </row>
    <row r="17" spans="1:15" ht="12.75" customHeight="1">
      <c r="A17" s="131"/>
      <c r="B17" s="131"/>
      <c r="C17" s="131"/>
      <c r="D17" s="131"/>
      <c r="E17" s="131"/>
      <c r="F17" s="131"/>
      <c r="G17" s="131"/>
      <c r="H17" s="131"/>
      <c r="I17" s="131"/>
      <c r="J17" s="131"/>
      <c r="K17" s="131"/>
      <c r="L17" s="131"/>
      <c r="M17" s="131"/>
      <c r="N17" s="131"/>
      <c r="O17" s="131"/>
    </row>
    <row r="18" spans="1:15" ht="12.75" customHeight="1">
      <c r="A18" s="131"/>
      <c r="B18" s="131"/>
      <c r="C18" s="131"/>
      <c r="D18" s="131"/>
      <c r="E18" s="131"/>
      <c r="F18" s="131"/>
      <c r="G18" s="131"/>
      <c r="H18" s="131"/>
      <c r="I18" s="131"/>
      <c r="J18" s="131"/>
      <c r="K18" s="131"/>
      <c r="L18" s="131"/>
      <c r="M18" s="131"/>
      <c r="N18" s="131"/>
      <c r="O18" s="131"/>
    </row>
    <row r="19" spans="1:15" ht="12.75" customHeight="1">
      <c r="A19" s="131"/>
      <c r="B19" s="131"/>
      <c r="C19" s="131"/>
      <c r="D19" s="131"/>
      <c r="E19" s="131"/>
      <c r="F19" s="131"/>
      <c r="G19" s="131"/>
      <c r="H19" s="131"/>
      <c r="I19" s="131"/>
      <c r="J19" s="131"/>
      <c r="K19" s="131"/>
      <c r="L19" s="131"/>
      <c r="M19" s="131"/>
      <c r="N19" s="131"/>
      <c r="O19" s="131"/>
    </row>
    <row r="20" spans="1:15" ht="12.75" customHeight="1">
      <c r="A20" s="131"/>
      <c r="B20" s="131"/>
      <c r="C20" s="131"/>
      <c r="D20" s="131"/>
      <c r="E20" s="131"/>
      <c r="F20" s="131"/>
      <c r="G20" s="131"/>
      <c r="H20" s="131"/>
      <c r="I20" s="131"/>
      <c r="J20" s="131"/>
      <c r="K20" s="131"/>
      <c r="L20" s="131"/>
      <c r="M20" s="131"/>
      <c r="N20" s="131"/>
      <c r="O20" s="131"/>
    </row>
    <row r="21" spans="1:15" ht="12.75" customHeight="1">
      <c r="A21" s="131"/>
      <c r="B21" s="131"/>
      <c r="C21" s="131"/>
      <c r="D21" s="131"/>
      <c r="E21" s="131"/>
      <c r="F21" s="131"/>
      <c r="G21" s="131"/>
      <c r="H21" s="131"/>
      <c r="I21" s="131"/>
      <c r="J21" s="131"/>
      <c r="K21" s="131"/>
      <c r="L21" s="131"/>
      <c r="M21" s="131"/>
      <c r="N21" s="131"/>
      <c r="O21" s="131"/>
    </row>
    <row r="22" spans="1:15" ht="12.75" customHeight="1">
      <c r="A22" s="131"/>
      <c r="B22" s="131"/>
      <c r="C22" s="131"/>
      <c r="D22" s="131"/>
      <c r="E22" s="131"/>
      <c r="F22" s="131"/>
      <c r="G22" s="131"/>
      <c r="H22" s="131"/>
      <c r="I22" s="131"/>
      <c r="J22" s="131"/>
      <c r="K22" s="131"/>
      <c r="L22" s="131"/>
      <c r="M22" s="131"/>
      <c r="N22" s="131"/>
      <c r="O22" s="131"/>
    </row>
    <row r="23" spans="1:15" ht="12.75" customHeight="1">
      <c r="A23" s="131"/>
      <c r="B23" s="131"/>
      <c r="C23" s="131"/>
      <c r="D23" s="131"/>
      <c r="E23" s="131"/>
      <c r="F23" s="131"/>
      <c r="G23" s="131"/>
      <c r="H23" s="131"/>
      <c r="I23" s="131"/>
      <c r="J23" s="131"/>
      <c r="K23" s="131"/>
      <c r="L23" s="131"/>
      <c r="M23" s="131"/>
      <c r="N23" s="131"/>
      <c r="O23" s="131"/>
    </row>
    <row r="24" spans="1:15" ht="12.75" customHeight="1">
      <c r="A24" s="131"/>
      <c r="B24" s="131"/>
      <c r="C24" s="131"/>
      <c r="D24" s="131"/>
      <c r="E24" s="131"/>
      <c r="F24" s="131"/>
      <c r="G24" s="131"/>
      <c r="H24" s="131"/>
      <c r="I24" s="131"/>
      <c r="J24" s="131"/>
      <c r="K24" s="131"/>
      <c r="L24" s="131"/>
      <c r="M24" s="131"/>
      <c r="N24" s="131"/>
      <c r="O24" s="131"/>
    </row>
    <row r="25" spans="1:15" ht="12.75" customHeight="1">
      <c r="A25" s="131"/>
      <c r="B25" s="131"/>
      <c r="C25" s="131"/>
      <c r="D25" s="131"/>
      <c r="E25" s="131"/>
      <c r="F25" s="131"/>
      <c r="G25" s="131"/>
      <c r="H25" s="131"/>
      <c r="I25" s="131"/>
      <c r="J25" s="131"/>
      <c r="K25" s="131"/>
      <c r="L25" s="131"/>
      <c r="M25" s="131"/>
      <c r="N25" s="131"/>
      <c r="O25" s="131"/>
    </row>
    <row r="26" spans="1:15" ht="12.75" customHeight="1">
      <c r="A26" s="131"/>
      <c r="B26" s="131"/>
      <c r="C26" s="131"/>
      <c r="D26" s="131"/>
      <c r="E26" s="131"/>
      <c r="F26" s="131"/>
      <c r="G26" s="131"/>
      <c r="H26" s="131"/>
      <c r="I26" s="131"/>
      <c r="J26" s="131"/>
      <c r="K26" s="131"/>
      <c r="L26" s="131"/>
      <c r="M26" s="131"/>
      <c r="N26" s="131"/>
      <c r="O26" s="131"/>
    </row>
    <row r="27" spans="1:15" ht="12.75" customHeight="1">
      <c r="A27" s="131"/>
      <c r="B27" s="131"/>
      <c r="C27" s="131"/>
      <c r="D27" s="131"/>
      <c r="E27" s="131"/>
      <c r="F27" s="131"/>
      <c r="G27" s="131"/>
      <c r="H27" s="131"/>
      <c r="I27" s="131"/>
      <c r="J27" s="131"/>
      <c r="K27" s="131"/>
      <c r="L27" s="131"/>
      <c r="M27" s="131"/>
      <c r="N27" s="131"/>
      <c r="O27" s="131"/>
    </row>
    <row r="28" spans="1:15" ht="12.75" customHeight="1">
      <c r="A28" s="131"/>
      <c r="B28" s="131"/>
      <c r="C28" s="131"/>
      <c r="D28" s="131"/>
      <c r="E28" s="131"/>
      <c r="F28" s="131"/>
      <c r="G28" s="131"/>
      <c r="H28" s="131"/>
      <c r="I28" s="131"/>
      <c r="J28" s="131"/>
      <c r="K28" s="131"/>
      <c r="L28" s="131"/>
      <c r="M28" s="131"/>
      <c r="N28" s="131"/>
      <c r="O28" s="131"/>
    </row>
    <row r="29" spans="1:15" ht="12.75" customHeight="1">
      <c r="A29" s="131"/>
      <c r="B29" s="131"/>
      <c r="C29" s="131"/>
      <c r="D29" s="131"/>
      <c r="E29" s="131"/>
      <c r="F29" s="131"/>
      <c r="G29" s="131"/>
      <c r="H29" s="131"/>
      <c r="I29" s="131"/>
      <c r="J29" s="131"/>
      <c r="K29" s="131"/>
      <c r="L29" s="131"/>
      <c r="M29" s="131"/>
      <c r="N29" s="131"/>
      <c r="O29" s="131"/>
    </row>
    <row r="30" spans="1:15" ht="12.75" customHeight="1">
      <c r="A30" s="131"/>
      <c r="B30" s="131"/>
      <c r="C30" s="131"/>
      <c r="D30" s="131"/>
      <c r="E30" s="131"/>
      <c r="F30" s="131"/>
      <c r="G30" s="131"/>
      <c r="H30" s="131"/>
      <c r="I30" s="131"/>
      <c r="J30" s="131"/>
      <c r="K30" s="131"/>
      <c r="L30" s="131"/>
      <c r="M30" s="131"/>
      <c r="N30" s="131"/>
      <c r="O30" s="131"/>
    </row>
    <row r="31" spans="1:15" ht="12.75" customHeight="1">
      <c r="A31" s="131"/>
      <c r="B31" s="131"/>
      <c r="C31" s="131"/>
      <c r="D31" s="131"/>
      <c r="E31" s="131"/>
      <c r="F31" s="131"/>
      <c r="G31" s="131"/>
      <c r="H31" s="131"/>
      <c r="I31" s="131"/>
      <c r="J31" s="131"/>
      <c r="K31" s="131"/>
      <c r="L31" s="131"/>
      <c r="M31" s="131"/>
      <c r="N31" s="131"/>
      <c r="O31" s="131"/>
    </row>
    <row r="32" spans="1:15" ht="12.75" customHeight="1">
      <c r="A32" s="131"/>
      <c r="B32" s="131"/>
      <c r="C32" s="131"/>
      <c r="D32" s="131"/>
      <c r="E32" s="131"/>
      <c r="F32" s="131"/>
      <c r="G32" s="131"/>
      <c r="H32" s="131"/>
      <c r="I32" s="131"/>
      <c r="J32" s="131"/>
      <c r="K32" s="131"/>
      <c r="L32" s="131"/>
      <c r="M32" s="131"/>
      <c r="N32" s="131"/>
      <c r="O32" s="131"/>
    </row>
    <row r="33" spans="1:15" ht="12.75" customHeight="1">
      <c r="A33" s="131"/>
      <c r="B33" s="131"/>
      <c r="C33" s="131"/>
      <c r="D33" s="131"/>
      <c r="E33" s="131"/>
      <c r="F33" s="131"/>
      <c r="G33" s="131"/>
      <c r="H33" s="131"/>
      <c r="I33" s="131"/>
      <c r="J33" s="131"/>
      <c r="K33" s="131"/>
      <c r="L33" s="131"/>
      <c r="M33" s="131"/>
      <c r="N33" s="131"/>
      <c r="O33" s="131"/>
    </row>
    <row r="34" spans="1:15" ht="12.75" customHeight="1">
      <c r="A34" s="131"/>
      <c r="B34" s="131"/>
      <c r="C34" s="131"/>
      <c r="D34" s="131"/>
      <c r="E34" s="131"/>
      <c r="F34" s="131"/>
      <c r="G34" s="131"/>
      <c r="H34" s="131"/>
      <c r="I34" s="131"/>
      <c r="J34" s="131"/>
      <c r="K34" s="131"/>
      <c r="L34" s="131"/>
      <c r="M34" s="131"/>
      <c r="N34" s="131"/>
      <c r="O34" s="131"/>
    </row>
    <row r="35" spans="1:15" ht="12.75" customHeight="1">
      <c r="A35" s="131"/>
      <c r="B35" s="131"/>
      <c r="C35" s="131"/>
      <c r="D35" s="131"/>
      <c r="E35" s="131"/>
      <c r="F35" s="131"/>
      <c r="G35" s="131"/>
      <c r="H35" s="131"/>
      <c r="I35" s="131"/>
      <c r="J35" s="131"/>
      <c r="K35" s="131"/>
      <c r="L35" s="131"/>
      <c r="M35" s="131"/>
      <c r="N35" s="131"/>
      <c r="O35" s="131"/>
    </row>
    <row r="36" spans="1:15" ht="12.75" customHeight="1">
      <c r="A36" s="131"/>
      <c r="B36" s="131"/>
      <c r="C36" s="131"/>
      <c r="D36" s="131"/>
      <c r="E36" s="131"/>
      <c r="F36" s="131"/>
      <c r="G36" s="131"/>
      <c r="H36" s="131"/>
      <c r="I36" s="131"/>
      <c r="J36" s="131"/>
      <c r="K36" s="131"/>
      <c r="L36" s="131"/>
      <c r="M36" s="131"/>
      <c r="N36" s="131"/>
      <c r="O36" s="131"/>
    </row>
    <row r="37" spans="1:15" ht="12.75" customHeight="1">
      <c r="A37" s="131"/>
      <c r="B37" s="131"/>
      <c r="C37" s="131"/>
      <c r="D37" s="131"/>
      <c r="E37" s="131"/>
      <c r="F37" s="131"/>
      <c r="G37" s="131"/>
      <c r="H37" s="131"/>
      <c r="I37" s="131"/>
      <c r="J37" s="131"/>
      <c r="K37" s="131"/>
      <c r="L37" s="131"/>
      <c r="M37" s="131"/>
      <c r="N37" s="131"/>
      <c r="O37" s="131"/>
    </row>
    <row r="38" spans="1:15" ht="12.75" customHeight="1">
      <c r="A38" s="131"/>
      <c r="B38" s="131"/>
      <c r="C38" s="131"/>
      <c r="D38" s="131"/>
      <c r="E38" s="131"/>
      <c r="F38" s="131"/>
      <c r="G38" s="131"/>
      <c r="H38" s="131"/>
      <c r="I38" s="131"/>
      <c r="J38" s="131"/>
      <c r="K38" s="131"/>
      <c r="L38" s="131"/>
      <c r="M38" s="131"/>
      <c r="N38" s="131"/>
      <c r="O38" s="131"/>
    </row>
    <row r="39" spans="1:15" ht="12.75" customHeight="1">
      <c r="A39" s="234"/>
      <c r="B39" s="234"/>
      <c r="C39" s="234"/>
      <c r="D39" s="234"/>
      <c r="E39" s="234"/>
      <c r="F39" s="234"/>
      <c r="G39" s="234"/>
      <c r="H39" s="234"/>
      <c r="I39" s="234"/>
      <c r="J39" s="234"/>
      <c r="K39" s="234"/>
      <c r="L39" s="234"/>
      <c r="M39" s="234"/>
      <c r="N39" s="234"/>
      <c r="O39" s="234"/>
    </row>
    <row r="40" spans="1:15" ht="12.75" customHeight="1">
      <c r="A40" s="139"/>
      <c r="B40" s="139"/>
      <c r="C40" s="139"/>
      <c r="D40" s="139"/>
      <c r="E40" s="139"/>
      <c r="F40" s="139"/>
      <c r="G40" s="139"/>
      <c r="H40" s="139"/>
      <c r="I40" s="139"/>
      <c r="J40" s="139"/>
      <c r="K40" s="139"/>
      <c r="L40" s="139"/>
      <c r="M40" s="139"/>
      <c r="N40" s="139"/>
      <c r="O40" s="139"/>
    </row>
    <row r="41" spans="1:15" ht="12.75" customHeight="1">
      <c r="A41" s="131"/>
      <c r="B41" s="131"/>
      <c r="C41" s="131"/>
      <c r="D41" s="131"/>
      <c r="E41" s="131"/>
      <c r="F41" s="131"/>
      <c r="G41" s="131"/>
      <c r="H41" s="131"/>
      <c r="I41" s="131"/>
      <c r="J41" s="131"/>
      <c r="K41" s="131"/>
      <c r="L41" s="131"/>
      <c r="M41" s="131"/>
      <c r="N41" s="131"/>
      <c r="O41" s="131"/>
    </row>
    <row r="42" spans="1:15" ht="12.75" customHeight="1">
      <c r="A42" s="131"/>
      <c r="B42" s="131"/>
      <c r="C42" s="131"/>
      <c r="D42" s="131"/>
      <c r="E42" s="131"/>
      <c r="F42" s="131"/>
      <c r="G42" s="131"/>
      <c r="H42" s="131"/>
      <c r="I42" s="131"/>
      <c r="J42" s="131"/>
      <c r="K42" s="131"/>
      <c r="L42" s="131"/>
      <c r="M42" s="131"/>
      <c r="N42" s="131"/>
      <c r="O42" s="131"/>
    </row>
    <row r="43" spans="1:15" ht="12.75" customHeight="1">
      <c r="A43" s="131"/>
      <c r="B43" s="131"/>
      <c r="C43" s="131"/>
      <c r="D43" s="131"/>
      <c r="E43" s="131"/>
      <c r="F43" s="131"/>
      <c r="G43" s="131"/>
      <c r="H43" s="131"/>
      <c r="I43" s="131"/>
      <c r="J43" s="131"/>
      <c r="K43" s="131"/>
      <c r="L43" s="131"/>
      <c r="M43" s="131"/>
      <c r="N43" s="131"/>
      <c r="O43" s="131"/>
    </row>
    <row r="44" spans="1:15" ht="12.75" customHeight="1">
      <c r="A44" s="131"/>
      <c r="B44" s="131"/>
      <c r="C44" s="131"/>
      <c r="D44" s="131"/>
      <c r="E44" s="131"/>
      <c r="F44" s="131"/>
      <c r="G44" s="131"/>
      <c r="H44" s="131"/>
      <c r="I44" s="131"/>
      <c r="J44" s="131"/>
      <c r="K44" s="131"/>
      <c r="L44" s="131"/>
      <c r="M44" s="131"/>
      <c r="N44" s="131"/>
      <c r="O44" s="131"/>
    </row>
    <row r="45" spans="1:15" ht="12.75" customHeight="1">
      <c r="A45" s="131"/>
      <c r="B45" s="131"/>
      <c r="C45" s="131"/>
      <c r="D45" s="131"/>
      <c r="E45" s="131"/>
      <c r="F45" s="131"/>
      <c r="G45" s="131"/>
      <c r="H45" s="131"/>
      <c r="I45" s="131"/>
      <c r="J45" s="131"/>
      <c r="K45" s="131"/>
      <c r="L45" s="131"/>
      <c r="M45" s="131"/>
      <c r="N45" s="131"/>
      <c r="O45" s="131"/>
    </row>
    <row r="46" spans="1:15" ht="12.75" customHeight="1">
      <c r="A46" s="131"/>
      <c r="B46" s="131"/>
      <c r="C46" s="131"/>
      <c r="D46" s="131"/>
      <c r="E46" s="131"/>
      <c r="F46" s="131"/>
      <c r="G46" s="131"/>
      <c r="H46" s="131"/>
      <c r="I46" s="131"/>
      <c r="J46" s="131"/>
      <c r="K46" s="131"/>
      <c r="L46" s="131"/>
      <c r="M46" s="131"/>
      <c r="N46" s="131"/>
      <c r="O46" s="131"/>
    </row>
    <row r="47" spans="1:15" ht="12.75" customHeight="1">
      <c r="A47" s="131"/>
      <c r="B47" s="131"/>
      <c r="C47" s="131"/>
      <c r="D47" s="131"/>
      <c r="E47" s="131"/>
      <c r="F47" s="131"/>
      <c r="G47" s="131"/>
      <c r="H47" s="131"/>
      <c r="I47" s="131"/>
      <c r="J47" s="131"/>
      <c r="K47" s="131"/>
      <c r="L47" s="131"/>
      <c r="M47" s="131"/>
      <c r="N47" s="131"/>
      <c r="O47" s="131"/>
    </row>
    <row r="48" spans="1:15" ht="12.75" customHeight="1">
      <c r="A48" s="131"/>
      <c r="B48" s="131"/>
      <c r="C48" s="131"/>
      <c r="D48" s="131"/>
      <c r="E48" s="131"/>
      <c r="F48" s="131"/>
      <c r="G48" s="131"/>
      <c r="H48" s="131"/>
      <c r="I48" s="131"/>
      <c r="J48" s="131"/>
      <c r="K48" s="131"/>
      <c r="L48" s="131"/>
      <c r="M48" s="131"/>
      <c r="N48" s="131"/>
      <c r="O48" s="131"/>
    </row>
    <row r="49" spans="1:15" ht="12.75" customHeight="1">
      <c r="A49" s="131"/>
      <c r="B49" s="131"/>
      <c r="C49" s="131"/>
      <c r="D49" s="131"/>
      <c r="E49" s="131"/>
      <c r="F49" s="131"/>
      <c r="G49" s="131"/>
      <c r="H49" s="131"/>
      <c r="I49" s="131"/>
      <c r="J49" s="131"/>
      <c r="K49" s="131"/>
      <c r="L49" s="131"/>
      <c r="M49" s="131"/>
      <c r="N49" s="131"/>
      <c r="O49" s="131"/>
    </row>
    <row r="50" spans="1:15" ht="12.75" customHeight="1">
      <c r="A50" s="131"/>
      <c r="B50" s="131"/>
      <c r="C50" s="131"/>
      <c r="D50" s="131"/>
      <c r="E50" s="131"/>
      <c r="F50" s="131"/>
      <c r="G50" s="131"/>
      <c r="H50" s="131"/>
      <c r="I50" s="131"/>
      <c r="J50" s="131"/>
      <c r="K50" s="131"/>
      <c r="L50" s="131"/>
      <c r="M50" s="131"/>
      <c r="N50" s="131"/>
      <c r="O50" s="131"/>
    </row>
    <row r="51" spans="1:15" ht="12.75" customHeight="1">
      <c r="A51" s="234"/>
      <c r="B51" s="234"/>
      <c r="C51" s="234"/>
      <c r="D51" s="234"/>
      <c r="E51" s="131"/>
      <c r="F51" s="131"/>
      <c r="G51" s="131"/>
      <c r="H51" s="131"/>
      <c r="I51" s="131"/>
      <c r="J51" s="131"/>
      <c r="K51" s="131"/>
      <c r="L51" s="131"/>
      <c r="M51" s="131"/>
      <c r="N51" s="131"/>
      <c r="O51" s="131"/>
    </row>
    <row r="52" spans="1:15" ht="12.75" customHeight="1">
      <c r="A52" s="63" t="s">
        <v>312</v>
      </c>
      <c r="B52" s="63" t="s">
        <v>313</v>
      </c>
      <c r="C52" s="315" t="s">
        <v>314</v>
      </c>
      <c r="D52" s="315"/>
      <c r="E52" s="172"/>
      <c r="F52" s="131"/>
      <c r="G52" s="131"/>
      <c r="H52" s="131"/>
      <c r="I52" s="131"/>
      <c r="J52" s="131"/>
      <c r="K52" s="131"/>
      <c r="L52" s="131"/>
      <c r="M52" s="131"/>
      <c r="N52" s="131"/>
      <c r="O52" s="131"/>
    </row>
    <row r="53" spans="1:15" ht="12.75" customHeight="1">
      <c r="A53" s="19" t="s">
        <v>315</v>
      </c>
      <c r="B53" s="145" t="s">
        <v>316</v>
      </c>
      <c r="C53" s="145">
        <v>5</v>
      </c>
      <c r="D53" s="196" t="s">
        <v>317</v>
      </c>
      <c r="E53" s="172"/>
      <c r="F53" s="131"/>
      <c r="G53" s="131"/>
      <c r="H53" s="131"/>
      <c r="I53" s="131"/>
      <c r="J53" s="131"/>
      <c r="K53" s="131"/>
      <c r="L53" s="131"/>
      <c r="M53" s="131"/>
      <c r="N53" s="131"/>
      <c r="O53" s="131"/>
    </row>
    <row r="54" spans="1:15" ht="12.75" customHeight="1">
      <c r="A54" s="19" t="s">
        <v>318</v>
      </c>
      <c r="B54" s="145" t="s">
        <v>316</v>
      </c>
      <c r="C54" s="145">
        <v>5.95</v>
      </c>
      <c r="D54" s="196" t="s">
        <v>317</v>
      </c>
      <c r="E54" s="172"/>
      <c r="F54" s="131"/>
      <c r="G54" s="131"/>
      <c r="H54" s="131"/>
      <c r="I54" s="131"/>
      <c r="J54" s="131"/>
      <c r="K54" s="131"/>
      <c r="L54" s="131"/>
      <c r="M54" s="131"/>
      <c r="N54" s="131"/>
      <c r="O54" s="131"/>
    </row>
    <row r="55" spans="1:15" ht="12.75" customHeight="1">
      <c r="A55" s="19" t="s">
        <v>319</v>
      </c>
      <c r="B55" s="145" t="s">
        <v>316</v>
      </c>
      <c r="C55" s="145">
        <v>5.7</v>
      </c>
      <c r="D55" s="196" t="s">
        <v>317</v>
      </c>
      <c r="E55" s="172"/>
      <c r="F55" s="131"/>
      <c r="G55" s="131"/>
      <c r="H55" s="131"/>
      <c r="I55" s="131"/>
      <c r="J55" s="131"/>
      <c r="K55" s="131"/>
      <c r="L55" s="131"/>
      <c r="M55" s="131"/>
      <c r="N55" s="131"/>
      <c r="O55" s="131"/>
    </row>
    <row r="56" spans="1:15" ht="12.75" customHeight="1">
      <c r="A56" s="19" t="s">
        <v>320</v>
      </c>
      <c r="B56" s="145" t="s">
        <v>316</v>
      </c>
      <c r="C56" s="145">
        <v>5.8</v>
      </c>
      <c r="D56" s="196" t="s">
        <v>317</v>
      </c>
      <c r="E56" s="172"/>
      <c r="F56" s="131"/>
      <c r="G56" s="131"/>
      <c r="H56" s="131"/>
      <c r="I56" s="131"/>
      <c r="J56" s="131"/>
      <c r="K56" s="131"/>
      <c r="L56" s="131"/>
      <c r="M56" s="131"/>
      <c r="N56" s="131"/>
      <c r="O56" s="131"/>
    </row>
    <row r="57" spans="1:15" ht="12.75" customHeight="1">
      <c r="A57" s="19" t="s">
        <v>321</v>
      </c>
      <c r="B57" s="145" t="s">
        <v>316</v>
      </c>
      <c r="C57" s="145">
        <v>6.35</v>
      </c>
      <c r="D57" s="196" t="s">
        <v>317</v>
      </c>
      <c r="E57" s="172"/>
      <c r="F57" s="131"/>
      <c r="G57" s="131"/>
      <c r="H57" s="131"/>
      <c r="I57" s="131"/>
      <c r="J57" s="131"/>
      <c r="K57" s="131"/>
      <c r="L57" s="131"/>
      <c r="M57" s="131"/>
      <c r="N57" s="131"/>
      <c r="O57" s="131"/>
    </row>
    <row r="58" spans="1:15" ht="12.75" customHeight="1">
      <c r="A58" s="19" t="s">
        <v>322</v>
      </c>
      <c r="B58" s="145" t="s">
        <v>316</v>
      </c>
      <c r="C58" s="145">
        <v>6.5</v>
      </c>
      <c r="D58" s="196" t="s">
        <v>317</v>
      </c>
      <c r="E58" s="172"/>
      <c r="F58" s="131"/>
      <c r="G58" s="131"/>
      <c r="H58" s="131"/>
      <c r="I58" s="131"/>
      <c r="J58" s="131"/>
      <c r="K58" s="131"/>
      <c r="L58" s="131"/>
      <c r="M58" s="131"/>
      <c r="N58" s="131"/>
      <c r="O58" s="131"/>
    </row>
    <row r="59" spans="1:15" ht="12.75" customHeight="1">
      <c r="A59" s="19" t="s">
        <v>323</v>
      </c>
      <c r="B59" s="145" t="s">
        <v>316</v>
      </c>
      <c r="C59" s="145">
        <v>6.5</v>
      </c>
      <c r="D59" s="196" t="s">
        <v>317</v>
      </c>
      <c r="E59" s="172"/>
      <c r="F59" s="131"/>
      <c r="G59" s="131"/>
      <c r="H59" s="131"/>
      <c r="I59" s="131"/>
      <c r="J59" s="131"/>
      <c r="K59" s="131"/>
      <c r="L59" s="131"/>
      <c r="M59" s="131"/>
      <c r="N59" s="131"/>
      <c r="O59" s="131"/>
    </row>
    <row r="60" spans="1:15" ht="12.75" customHeight="1">
      <c r="A60" s="19" t="s">
        <v>324</v>
      </c>
      <c r="B60" s="145" t="s">
        <v>316</v>
      </c>
      <c r="C60" s="145">
        <v>6.8</v>
      </c>
      <c r="D60" s="196" t="s">
        <v>317</v>
      </c>
      <c r="E60" s="172"/>
      <c r="F60" s="131"/>
      <c r="G60" s="131"/>
      <c r="H60" s="131"/>
      <c r="I60" s="131"/>
      <c r="J60" s="131"/>
      <c r="K60" s="131"/>
      <c r="L60" s="131"/>
      <c r="M60" s="131"/>
      <c r="N60" s="131"/>
      <c r="O60" s="131"/>
    </row>
    <row r="61" spans="1:15" ht="12.75" customHeight="1">
      <c r="A61" s="316" t="s">
        <v>325</v>
      </c>
      <c r="B61" s="317"/>
      <c r="C61" s="317"/>
      <c r="D61" s="318"/>
      <c r="E61" s="172"/>
      <c r="F61" s="131"/>
      <c r="G61" s="131"/>
      <c r="H61" s="131"/>
      <c r="I61" s="131"/>
      <c r="J61" s="131"/>
      <c r="K61" s="131"/>
      <c r="L61" s="131"/>
      <c r="M61" s="131"/>
      <c r="N61" s="131"/>
      <c r="O61" s="131"/>
    </row>
    <row r="62" spans="1:15" ht="12.75" customHeight="1">
      <c r="A62" s="103"/>
      <c r="B62" s="103"/>
      <c r="C62" s="103"/>
      <c r="D62" s="103"/>
      <c r="E62" s="131"/>
      <c r="F62" s="131"/>
      <c r="G62" s="131"/>
      <c r="H62" s="131"/>
      <c r="I62" s="131"/>
      <c r="J62" s="131"/>
      <c r="K62" s="131"/>
      <c r="L62" s="131"/>
      <c r="M62" s="131"/>
      <c r="N62" s="131"/>
      <c r="O62" s="131"/>
    </row>
    <row r="63" spans="1:15" ht="12.75" customHeight="1">
      <c r="A63" s="319" t="s">
        <v>326</v>
      </c>
      <c r="B63" s="320"/>
      <c r="C63" s="320"/>
      <c r="D63" s="321"/>
      <c r="E63" s="172"/>
      <c r="F63" s="131"/>
      <c r="G63" s="131"/>
      <c r="H63" s="131"/>
      <c r="I63" s="131"/>
      <c r="J63" s="131"/>
      <c r="K63" s="131"/>
      <c r="L63" s="131"/>
      <c r="M63" s="131"/>
      <c r="N63" s="131"/>
      <c r="O63" s="131"/>
    </row>
    <row r="64" spans="1:15" ht="12.75" customHeight="1">
      <c r="A64" s="63" t="s">
        <v>327</v>
      </c>
      <c r="B64" s="63" t="s">
        <v>313</v>
      </c>
      <c r="C64" s="315" t="s">
        <v>314</v>
      </c>
      <c r="D64" s="315"/>
      <c r="E64" s="172"/>
      <c r="F64" s="131"/>
      <c r="G64" s="131"/>
      <c r="H64" s="131"/>
      <c r="I64" s="131"/>
      <c r="J64" s="131"/>
      <c r="K64" s="131"/>
      <c r="L64" s="131"/>
      <c r="M64" s="131"/>
      <c r="N64" s="131"/>
      <c r="O64" s="131"/>
    </row>
    <row r="65" spans="1:15" ht="12.75" customHeight="1">
      <c r="A65" s="19" t="s">
        <v>315</v>
      </c>
      <c r="B65" s="145" t="s">
        <v>316</v>
      </c>
      <c r="C65" s="145">
        <v>5</v>
      </c>
      <c r="D65" s="196" t="s">
        <v>317</v>
      </c>
      <c r="E65" s="172"/>
      <c r="F65" s="131"/>
      <c r="G65" s="131"/>
      <c r="H65" s="131"/>
      <c r="I65" s="131"/>
      <c r="J65" s="131"/>
      <c r="K65" s="131"/>
      <c r="L65" s="131"/>
      <c r="M65" s="131"/>
      <c r="N65" s="131"/>
      <c r="O65" s="131"/>
    </row>
    <row r="66" spans="1:15" ht="12.75" customHeight="1">
      <c r="A66" s="19" t="s">
        <v>328</v>
      </c>
      <c r="B66" s="145" t="s">
        <v>316</v>
      </c>
      <c r="C66" s="145">
        <v>5.5</v>
      </c>
      <c r="D66" s="196" t="s">
        <v>317</v>
      </c>
      <c r="E66" s="172"/>
      <c r="F66" s="131"/>
      <c r="G66" s="131"/>
      <c r="H66" s="131"/>
      <c r="I66" s="131"/>
      <c r="J66" s="131"/>
      <c r="K66" s="131"/>
      <c r="L66" s="131"/>
      <c r="M66" s="131"/>
      <c r="N66" s="131"/>
      <c r="O66" s="131"/>
    </row>
    <row r="67" spans="1:15" ht="12.75" customHeight="1">
      <c r="A67" s="19" t="s">
        <v>329</v>
      </c>
      <c r="B67" s="145" t="s">
        <v>316</v>
      </c>
      <c r="C67" s="145">
        <v>5.5</v>
      </c>
      <c r="D67" s="196" t="s">
        <v>317</v>
      </c>
      <c r="E67" s="172"/>
      <c r="F67" s="131"/>
      <c r="G67" s="131"/>
      <c r="H67" s="131"/>
      <c r="I67" s="131"/>
      <c r="J67" s="131"/>
      <c r="K67" s="131"/>
      <c r="L67" s="131"/>
      <c r="M67" s="131"/>
      <c r="N67" s="131"/>
      <c r="O67" s="131"/>
    </row>
    <row r="68" spans="1:15" ht="12.75" customHeight="1">
      <c r="A68" s="19" t="s">
        <v>320</v>
      </c>
      <c r="B68" s="145" t="s">
        <v>316</v>
      </c>
      <c r="C68" s="145">
        <v>5.8</v>
      </c>
      <c r="D68" s="196" t="s">
        <v>317</v>
      </c>
      <c r="E68" s="172"/>
      <c r="F68" s="131"/>
      <c r="G68" s="131"/>
      <c r="H68" s="131"/>
      <c r="I68" s="131"/>
      <c r="J68" s="131"/>
      <c r="K68" s="131"/>
      <c r="L68" s="131"/>
      <c r="M68" s="131"/>
      <c r="N68" s="131"/>
      <c r="O68" s="131"/>
    </row>
    <row r="69" spans="1:15" ht="12.75" customHeight="1">
      <c r="A69" s="19" t="s">
        <v>321</v>
      </c>
      <c r="B69" s="145" t="s">
        <v>316</v>
      </c>
      <c r="C69" s="145">
        <v>6.35</v>
      </c>
      <c r="D69" s="196" t="s">
        <v>317</v>
      </c>
      <c r="E69" s="172"/>
      <c r="F69" s="131"/>
      <c r="G69" s="131"/>
      <c r="H69" s="131"/>
      <c r="I69" s="131"/>
      <c r="J69" s="131"/>
      <c r="K69" s="131"/>
      <c r="L69" s="131"/>
      <c r="M69" s="131"/>
      <c r="N69" s="131"/>
      <c r="O69" s="131"/>
    </row>
    <row r="70" spans="1:15" ht="12.75" customHeight="1">
      <c r="A70" s="19" t="s">
        <v>330</v>
      </c>
      <c r="B70" s="145" t="s">
        <v>316</v>
      </c>
      <c r="C70" s="145">
        <v>6.65</v>
      </c>
      <c r="D70" s="196" t="s">
        <v>317</v>
      </c>
      <c r="E70" s="172"/>
      <c r="F70" s="131"/>
      <c r="G70" s="131"/>
      <c r="H70" s="131"/>
      <c r="I70" s="131"/>
      <c r="J70" s="131"/>
      <c r="K70" s="131"/>
      <c r="L70" s="131"/>
      <c r="M70" s="131"/>
      <c r="N70" s="131"/>
      <c r="O70" s="131"/>
    </row>
    <row r="71" spans="1:15" ht="12.75" customHeight="1">
      <c r="A71" s="19" t="s">
        <v>331</v>
      </c>
      <c r="B71" s="145" t="s">
        <v>316</v>
      </c>
      <c r="C71" s="145">
        <v>6.35</v>
      </c>
      <c r="D71" s="196" t="s">
        <v>317</v>
      </c>
      <c r="E71" s="172"/>
      <c r="F71" s="131"/>
      <c r="G71" s="131"/>
      <c r="H71" s="131"/>
      <c r="I71" s="131"/>
      <c r="J71" s="131"/>
      <c r="K71" s="131"/>
      <c r="L71" s="131"/>
      <c r="M71" s="131"/>
      <c r="N71" s="131"/>
      <c r="O71" s="131"/>
    </row>
    <row r="72" spans="1:15" ht="12.75" customHeight="1">
      <c r="A72" s="19" t="s">
        <v>324</v>
      </c>
      <c r="B72" s="145" t="s">
        <v>316</v>
      </c>
      <c r="C72" s="145">
        <v>6.8</v>
      </c>
      <c r="D72" s="196" t="s">
        <v>317</v>
      </c>
      <c r="E72" s="172"/>
      <c r="F72" s="131"/>
      <c r="G72" s="131"/>
      <c r="H72" s="131"/>
      <c r="I72" s="131"/>
      <c r="J72" s="131"/>
      <c r="K72" s="131"/>
      <c r="L72" s="131"/>
      <c r="M72" s="131"/>
      <c r="N72" s="131"/>
      <c r="O72" s="131"/>
    </row>
    <row r="73" spans="1:15" ht="12.75" customHeight="1">
      <c r="A73" s="316" t="s">
        <v>325</v>
      </c>
      <c r="B73" s="317"/>
      <c r="C73" s="317"/>
      <c r="D73" s="318"/>
      <c r="E73" s="172"/>
      <c r="F73" s="131"/>
      <c r="G73" s="131"/>
      <c r="H73" s="131"/>
      <c r="I73" s="131"/>
      <c r="J73" s="131"/>
      <c r="K73" s="131"/>
      <c r="L73" s="131"/>
      <c r="M73" s="131"/>
      <c r="N73" s="131"/>
      <c r="O73" s="131"/>
    </row>
  </sheetData>
  <mergeCells count="5">
    <mergeCell ref="C52:D52"/>
    <mergeCell ref="A61:D61"/>
    <mergeCell ref="A63:D63"/>
    <mergeCell ref="C64:D64"/>
    <mergeCell ref="A73:D73"/>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O24"/>
  <sheetViews>
    <sheetView workbookViewId="0"/>
  </sheetViews>
  <sheetFormatPr baseColWidth="10" defaultColWidth="17.140625" defaultRowHeight="12.75" customHeight="1"/>
  <cols>
    <col min="1" max="1" width="34.85546875" customWidth="1"/>
    <col min="2" max="2" width="9.42578125" customWidth="1"/>
    <col min="3" max="3" width="9.140625" customWidth="1"/>
    <col min="4" max="13" width="5.5703125" customWidth="1"/>
  </cols>
  <sheetData>
    <row r="1" spans="1:15" ht="12.75" customHeight="1">
      <c r="A1" s="131"/>
      <c r="B1" s="131"/>
      <c r="C1" s="131"/>
      <c r="D1" s="131"/>
      <c r="E1" s="131"/>
      <c r="F1" s="131"/>
      <c r="G1" s="131"/>
      <c r="H1" s="131"/>
      <c r="I1" s="131"/>
      <c r="J1" s="131"/>
      <c r="K1" s="131"/>
      <c r="L1" s="131"/>
      <c r="M1" s="131"/>
      <c r="N1" s="131"/>
      <c r="O1" s="131"/>
    </row>
    <row r="2" spans="1:15" ht="12.75" customHeight="1">
      <c r="A2" s="131"/>
      <c r="B2" s="131"/>
      <c r="C2" s="131"/>
      <c r="D2" s="131"/>
      <c r="E2" s="131"/>
      <c r="F2" s="131"/>
      <c r="G2" s="131"/>
      <c r="H2" s="131"/>
      <c r="I2" s="131"/>
      <c r="J2" s="131"/>
      <c r="K2" s="131"/>
      <c r="L2" s="131"/>
      <c r="M2" s="131"/>
      <c r="N2" s="131"/>
      <c r="O2" s="131"/>
    </row>
    <row r="3" spans="1:15" ht="12.75" customHeight="1">
      <c r="A3" s="131"/>
      <c r="B3" s="131"/>
      <c r="C3" s="131"/>
      <c r="D3" s="131"/>
      <c r="E3" s="131"/>
      <c r="F3" s="131"/>
      <c r="G3" s="131"/>
      <c r="H3" s="131"/>
      <c r="I3" s="131"/>
      <c r="J3" s="131"/>
      <c r="K3" s="131"/>
      <c r="L3" s="131"/>
      <c r="M3" s="131"/>
      <c r="N3" s="131"/>
      <c r="O3" s="131"/>
    </row>
    <row r="4" spans="1:15" ht="12.75" customHeight="1">
      <c r="A4" s="131"/>
      <c r="B4" s="131"/>
      <c r="C4" s="131"/>
      <c r="D4" s="131"/>
      <c r="E4" s="131"/>
      <c r="F4" s="131"/>
      <c r="G4" s="131"/>
      <c r="H4" s="131"/>
      <c r="I4" s="131"/>
      <c r="J4" s="131"/>
      <c r="K4" s="131"/>
      <c r="L4" s="131"/>
      <c r="M4" s="131"/>
      <c r="N4" s="131"/>
      <c r="O4" s="131"/>
    </row>
    <row r="5" spans="1:15" ht="12.75" customHeight="1">
      <c r="A5" s="131"/>
      <c r="B5" s="131"/>
      <c r="C5" s="131"/>
      <c r="D5" s="131"/>
      <c r="E5" s="131"/>
      <c r="F5" s="131"/>
      <c r="G5" s="131"/>
      <c r="H5" s="131"/>
      <c r="I5" s="131"/>
      <c r="J5" s="131"/>
      <c r="K5" s="131"/>
      <c r="L5" s="131"/>
      <c r="M5" s="131"/>
      <c r="N5" s="131"/>
      <c r="O5" s="131"/>
    </row>
    <row r="6" spans="1:15" ht="12.75" customHeight="1">
      <c r="A6" s="131"/>
      <c r="B6" s="131"/>
      <c r="C6" s="131"/>
      <c r="D6" s="131"/>
      <c r="E6" s="131"/>
      <c r="F6" s="131"/>
      <c r="G6" s="131"/>
      <c r="H6" s="131"/>
      <c r="I6" s="131"/>
      <c r="J6" s="131"/>
      <c r="K6" s="131"/>
      <c r="L6" s="131"/>
      <c r="M6" s="131"/>
      <c r="N6" s="131"/>
      <c r="O6" s="131"/>
    </row>
    <row r="7" spans="1:15" ht="12.75" customHeight="1">
      <c r="A7" s="131"/>
      <c r="B7" s="131"/>
      <c r="C7" s="131"/>
      <c r="D7" s="131"/>
      <c r="E7" s="131"/>
      <c r="F7" s="131"/>
      <c r="G7" s="131"/>
      <c r="H7" s="131"/>
      <c r="I7" s="131"/>
      <c r="J7" s="131"/>
      <c r="K7" s="131"/>
      <c r="L7" s="131"/>
      <c r="M7" s="131"/>
      <c r="N7" s="131"/>
      <c r="O7" s="131"/>
    </row>
    <row r="8" spans="1:15" ht="12.75" customHeight="1">
      <c r="A8" s="131"/>
      <c r="B8" s="131"/>
      <c r="C8" s="131"/>
      <c r="D8" s="131"/>
      <c r="E8" s="131"/>
      <c r="F8" s="131"/>
      <c r="G8" s="131"/>
      <c r="H8" s="131"/>
      <c r="I8" s="131"/>
      <c r="J8" s="131"/>
      <c r="K8" s="131"/>
      <c r="L8" s="131"/>
      <c r="M8" s="131"/>
      <c r="N8" s="131"/>
      <c r="O8" s="131"/>
    </row>
    <row r="9" spans="1:15" ht="12.75" customHeight="1">
      <c r="A9" s="131"/>
      <c r="B9" s="131"/>
      <c r="C9" s="131"/>
      <c r="D9" s="131"/>
      <c r="E9" s="131"/>
      <c r="F9" s="131"/>
      <c r="G9" s="131"/>
      <c r="H9" s="131"/>
      <c r="I9" s="131"/>
      <c r="J9" s="131"/>
      <c r="K9" s="131"/>
      <c r="L9" s="131"/>
      <c r="M9" s="131"/>
      <c r="N9" s="131"/>
      <c r="O9" s="131"/>
    </row>
    <row r="10" spans="1:15" ht="12.75" customHeight="1">
      <c r="A10" s="131"/>
      <c r="B10" s="131"/>
      <c r="C10" s="131"/>
      <c r="D10" s="131"/>
      <c r="E10" s="131"/>
      <c r="F10" s="131"/>
      <c r="G10" s="131"/>
      <c r="H10" s="131"/>
      <c r="I10" s="131"/>
      <c r="J10" s="131"/>
      <c r="K10" s="131"/>
      <c r="L10" s="131"/>
      <c r="M10" s="131"/>
      <c r="N10" s="131"/>
      <c r="O10" s="131"/>
    </row>
    <row r="11" spans="1:15" ht="12.75" customHeight="1">
      <c r="A11" s="131"/>
      <c r="B11" s="131"/>
      <c r="C11" s="131"/>
      <c r="D11" s="131"/>
      <c r="E11" s="131"/>
      <c r="F11" s="131"/>
      <c r="G11" s="131"/>
      <c r="H11" s="131"/>
      <c r="I11" s="131"/>
      <c r="J11" s="131"/>
      <c r="K11" s="131"/>
      <c r="L11" s="131"/>
      <c r="M11" s="131"/>
      <c r="N11" s="131"/>
      <c r="O11" s="131"/>
    </row>
    <row r="12" spans="1:15" ht="12.75" customHeight="1">
      <c r="A12" s="131"/>
      <c r="B12" s="131"/>
      <c r="C12" s="131"/>
      <c r="D12" s="131"/>
      <c r="E12" s="131"/>
      <c r="F12" s="131"/>
      <c r="G12" s="131"/>
      <c r="H12" s="131"/>
      <c r="I12" s="131"/>
      <c r="J12" s="131"/>
      <c r="K12" s="131"/>
      <c r="L12" s="131"/>
      <c r="M12" s="131"/>
      <c r="N12" s="131"/>
      <c r="O12" s="131"/>
    </row>
    <row r="13" spans="1:15" ht="12.75" customHeight="1">
      <c r="A13" s="131"/>
      <c r="B13" s="131"/>
      <c r="C13" s="131"/>
      <c r="D13" s="131"/>
      <c r="E13" s="131"/>
      <c r="F13" s="131"/>
      <c r="G13" s="131"/>
      <c r="H13" s="131"/>
      <c r="I13" s="131"/>
      <c r="J13" s="131"/>
      <c r="K13" s="131"/>
      <c r="L13" s="131"/>
      <c r="M13" s="131"/>
      <c r="N13" s="131"/>
      <c r="O13" s="131"/>
    </row>
    <row r="14" spans="1:15" ht="12.75" customHeight="1">
      <c r="A14" s="131"/>
      <c r="B14" s="131"/>
      <c r="C14" s="131"/>
      <c r="D14" s="131"/>
      <c r="E14" s="131"/>
      <c r="F14" s="131"/>
      <c r="G14" s="131"/>
      <c r="H14" s="131"/>
      <c r="I14" s="131"/>
      <c r="J14" s="131"/>
      <c r="K14" s="131"/>
      <c r="L14" s="131"/>
      <c r="M14" s="131"/>
      <c r="N14" s="131"/>
      <c r="O14" s="131"/>
    </row>
    <row r="15" spans="1:15" ht="12.75" customHeight="1">
      <c r="A15" s="131"/>
      <c r="B15" s="131"/>
      <c r="C15" s="131"/>
      <c r="D15" s="131"/>
      <c r="E15" s="131"/>
      <c r="F15" s="131"/>
      <c r="G15" s="131"/>
      <c r="H15" s="131"/>
      <c r="I15" s="131"/>
      <c r="J15" s="131"/>
      <c r="K15" s="131"/>
      <c r="L15" s="131"/>
      <c r="M15" s="131"/>
      <c r="N15" s="131"/>
      <c r="O15" s="131"/>
    </row>
    <row r="16" spans="1:15" ht="12.75" customHeight="1">
      <c r="A16" s="131"/>
      <c r="B16" s="131"/>
      <c r="C16" s="131"/>
      <c r="D16" s="131"/>
      <c r="E16" s="131"/>
      <c r="F16" s="131"/>
      <c r="G16" s="131"/>
      <c r="H16" s="131"/>
      <c r="I16" s="131"/>
      <c r="J16" s="131"/>
      <c r="K16" s="131"/>
      <c r="L16" s="131"/>
      <c r="M16" s="131"/>
      <c r="N16" s="131"/>
      <c r="O16" s="131"/>
    </row>
    <row r="17" spans="1:15" ht="12.75" customHeight="1">
      <c r="A17" s="131"/>
      <c r="B17" s="131"/>
      <c r="C17" s="131"/>
      <c r="D17" s="131"/>
      <c r="E17" s="131"/>
      <c r="F17" s="131"/>
      <c r="G17" s="131"/>
      <c r="H17" s="131"/>
      <c r="I17" s="131"/>
      <c r="J17" s="131"/>
      <c r="K17" s="131"/>
      <c r="L17" s="131"/>
      <c r="M17" s="131"/>
      <c r="N17" s="131"/>
      <c r="O17" s="131"/>
    </row>
    <row r="18" spans="1:15" ht="12.75" customHeight="1">
      <c r="A18" s="131"/>
      <c r="B18" s="131"/>
      <c r="C18" s="131"/>
      <c r="D18" s="131"/>
      <c r="E18" s="131"/>
      <c r="F18" s="131"/>
      <c r="G18" s="131"/>
      <c r="H18" s="131"/>
      <c r="I18" s="131"/>
      <c r="J18" s="131"/>
      <c r="K18" s="131"/>
      <c r="L18" s="131"/>
      <c r="M18" s="131"/>
      <c r="N18" s="131"/>
      <c r="O18" s="131"/>
    </row>
    <row r="19" spans="1:15" ht="12.75" customHeight="1">
      <c r="A19" s="131"/>
      <c r="B19" s="131"/>
      <c r="C19" s="131"/>
      <c r="D19" s="131"/>
      <c r="E19" s="131"/>
      <c r="F19" s="131"/>
      <c r="G19" s="131"/>
      <c r="H19" s="131"/>
      <c r="I19" s="131"/>
      <c r="J19" s="131"/>
      <c r="K19" s="131"/>
      <c r="L19" s="131"/>
      <c r="M19" s="131"/>
      <c r="N19" s="131"/>
      <c r="O19" s="131"/>
    </row>
    <row r="20" spans="1:15" ht="12.75" customHeight="1">
      <c r="A20" s="131"/>
      <c r="B20" s="131"/>
      <c r="C20" s="131"/>
      <c r="D20" s="131"/>
      <c r="E20" s="131"/>
      <c r="F20" s="131"/>
      <c r="G20" s="131"/>
      <c r="H20" s="131"/>
      <c r="I20" s="131"/>
      <c r="J20" s="131"/>
      <c r="K20" s="131"/>
      <c r="L20" s="131"/>
      <c r="M20" s="131"/>
      <c r="N20" s="131"/>
      <c r="O20" s="131"/>
    </row>
    <row r="21" spans="1:15" ht="12.75" customHeight="1">
      <c r="A21" s="131"/>
      <c r="B21" s="131"/>
      <c r="C21" s="131"/>
      <c r="D21" s="131"/>
      <c r="E21" s="131"/>
      <c r="F21" s="131"/>
      <c r="G21" s="131"/>
      <c r="H21" s="131"/>
      <c r="I21" s="131"/>
      <c r="J21" s="131"/>
      <c r="K21" s="131"/>
      <c r="L21" s="131"/>
      <c r="M21" s="131"/>
      <c r="N21" s="131"/>
      <c r="O21" s="131"/>
    </row>
    <row r="22" spans="1:15" ht="12.75" customHeight="1">
      <c r="A22" s="131"/>
      <c r="B22" s="131"/>
      <c r="C22" s="131"/>
      <c r="D22" s="131"/>
      <c r="E22" s="131"/>
      <c r="F22" s="131"/>
      <c r="G22" s="131"/>
      <c r="H22" s="131"/>
      <c r="I22" s="131"/>
      <c r="J22" s="131"/>
      <c r="K22" s="131"/>
      <c r="L22" s="131"/>
      <c r="M22" s="131"/>
      <c r="N22" s="131"/>
      <c r="O22" s="131"/>
    </row>
    <row r="23" spans="1:15" ht="12.75" customHeight="1">
      <c r="A23" s="234"/>
      <c r="B23" s="234"/>
      <c r="C23" s="234"/>
      <c r="D23" s="234"/>
      <c r="E23" s="234"/>
      <c r="F23" s="234"/>
      <c r="G23" s="234"/>
      <c r="H23" s="234"/>
      <c r="I23" s="234"/>
      <c r="J23" s="234"/>
      <c r="K23" s="234"/>
      <c r="L23" s="234"/>
      <c r="M23" s="234"/>
      <c r="N23" s="234"/>
      <c r="O23" s="234"/>
    </row>
    <row r="24" spans="1:15" ht="12.75" customHeight="1">
      <c r="A24" s="139"/>
      <c r="B24" s="139"/>
      <c r="C24" s="139"/>
      <c r="D24" s="139"/>
      <c r="E24" s="139"/>
      <c r="F24" s="139"/>
      <c r="G24" s="139"/>
      <c r="H24" s="139"/>
      <c r="I24" s="139"/>
      <c r="J24" s="139"/>
      <c r="K24" s="139"/>
      <c r="L24" s="139"/>
      <c r="M24" s="139"/>
      <c r="N24" s="139"/>
      <c r="O24" s="139"/>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F70"/>
  <sheetViews>
    <sheetView workbookViewId="0"/>
  </sheetViews>
  <sheetFormatPr baseColWidth="10" defaultColWidth="17.140625" defaultRowHeight="12.75" customHeight="1"/>
  <cols>
    <col min="2" max="2" width="57" customWidth="1"/>
  </cols>
  <sheetData>
    <row r="1" spans="1:6" ht="12.75" customHeight="1">
      <c r="A1" s="131"/>
      <c r="B1" s="131"/>
      <c r="C1" s="131"/>
      <c r="D1" s="131"/>
      <c r="E1" s="131"/>
      <c r="F1" s="131"/>
    </row>
    <row r="2" spans="1:6" ht="12.75" customHeight="1">
      <c r="A2" s="131"/>
      <c r="B2" s="131"/>
      <c r="C2" s="131"/>
      <c r="D2" s="131"/>
      <c r="E2" s="131"/>
      <c r="F2" s="131"/>
    </row>
    <row r="3" spans="1:6" ht="12.75" customHeight="1">
      <c r="A3" s="131"/>
      <c r="B3" s="131"/>
      <c r="C3" s="131"/>
      <c r="D3" s="131"/>
      <c r="E3" s="131"/>
      <c r="F3" s="131"/>
    </row>
    <row r="4" spans="1:6" ht="12.75" customHeight="1">
      <c r="A4" s="131"/>
      <c r="B4" s="131"/>
      <c r="C4" s="131"/>
      <c r="D4" s="131"/>
      <c r="E4" s="131"/>
      <c r="F4" s="131"/>
    </row>
    <row r="5" spans="1:6" ht="12.75" customHeight="1">
      <c r="A5" s="131"/>
      <c r="B5" s="131"/>
      <c r="C5" s="131"/>
      <c r="D5" s="131"/>
      <c r="E5" s="131"/>
      <c r="F5" s="131"/>
    </row>
    <row r="6" spans="1:6" ht="12.75" customHeight="1">
      <c r="A6" s="131"/>
      <c r="B6" s="131"/>
      <c r="C6" s="131"/>
      <c r="D6" s="131"/>
      <c r="E6" s="131"/>
      <c r="F6" s="131"/>
    </row>
    <row r="7" spans="1:6" ht="12.75" customHeight="1">
      <c r="A7" s="131"/>
      <c r="B7" s="131"/>
      <c r="C7" s="131"/>
      <c r="D7" s="131"/>
      <c r="E7" s="131"/>
      <c r="F7" s="131"/>
    </row>
    <row r="8" spans="1:6" ht="12.75" customHeight="1">
      <c r="A8" s="131"/>
      <c r="B8" s="131"/>
      <c r="C8" s="131"/>
      <c r="D8" s="131"/>
      <c r="E8" s="131"/>
      <c r="F8" s="131"/>
    </row>
    <row r="9" spans="1:6" ht="12.75" customHeight="1">
      <c r="A9" s="131"/>
      <c r="B9" s="131"/>
      <c r="C9" s="131"/>
      <c r="D9" s="131"/>
      <c r="E9" s="131"/>
      <c r="F9" s="131"/>
    </row>
    <row r="10" spans="1:6" ht="12.75" customHeight="1">
      <c r="A10" s="131"/>
      <c r="B10" s="234"/>
      <c r="C10" s="234"/>
      <c r="D10" s="131"/>
      <c r="E10" s="131"/>
      <c r="F10" s="131"/>
    </row>
    <row r="11" spans="1:6" ht="12.75" customHeight="1">
      <c r="A11" s="143"/>
      <c r="B11" s="162" t="s">
        <v>332</v>
      </c>
      <c r="C11" s="197">
        <v>47</v>
      </c>
      <c r="D11" s="172"/>
      <c r="E11" s="131"/>
      <c r="F11" s="131"/>
    </row>
    <row r="12" spans="1:6" ht="12.75" customHeight="1">
      <c r="A12" s="143"/>
      <c r="B12" s="162" t="s">
        <v>333</v>
      </c>
      <c r="C12" s="197">
        <v>47</v>
      </c>
      <c r="D12" s="172"/>
      <c r="E12" s="131"/>
      <c r="F12" s="131"/>
    </row>
    <row r="13" spans="1:6" ht="12.75" customHeight="1">
      <c r="A13" s="143"/>
      <c r="B13" s="162" t="s">
        <v>334</v>
      </c>
      <c r="C13" s="197">
        <v>50</v>
      </c>
      <c r="D13" s="172"/>
      <c r="E13" s="131"/>
      <c r="F13" s="131"/>
    </row>
    <row r="14" spans="1:6" ht="12.75" customHeight="1">
      <c r="A14" s="143"/>
      <c r="B14" s="162" t="s">
        <v>335</v>
      </c>
      <c r="C14" s="197">
        <v>50</v>
      </c>
      <c r="D14" s="172"/>
      <c r="E14" s="131"/>
      <c r="F14" s="131"/>
    </row>
    <row r="15" spans="1:6" ht="12.75" customHeight="1">
      <c r="A15" s="143"/>
      <c r="B15" s="162" t="s">
        <v>336</v>
      </c>
      <c r="C15" s="197">
        <v>60</v>
      </c>
      <c r="D15" s="172"/>
      <c r="E15" s="131"/>
      <c r="F15" s="131"/>
    </row>
    <row r="16" spans="1:6" ht="12.75" customHeight="1">
      <c r="A16" s="143"/>
      <c r="B16" s="162" t="s">
        <v>337</v>
      </c>
      <c r="C16" s="197">
        <v>61.5</v>
      </c>
      <c r="D16" s="172"/>
      <c r="E16" s="131"/>
      <c r="F16" s="131"/>
    </row>
    <row r="17" spans="1:6" ht="12.75" customHeight="1">
      <c r="A17" s="143"/>
      <c r="B17" s="162" t="s">
        <v>338</v>
      </c>
      <c r="C17" s="197">
        <v>65</v>
      </c>
      <c r="D17" s="172"/>
      <c r="E17" s="131"/>
      <c r="F17" s="131"/>
    </row>
    <row r="18" spans="1:6" ht="12.75" customHeight="1">
      <c r="A18" s="143"/>
      <c r="B18" s="162" t="s">
        <v>339</v>
      </c>
      <c r="C18" s="197">
        <v>65</v>
      </c>
      <c r="D18" s="172"/>
      <c r="E18" s="131"/>
      <c r="F18" s="131"/>
    </row>
    <row r="19" spans="1:6" ht="12.75" customHeight="1">
      <c r="A19" s="143"/>
      <c r="B19" s="162" t="s">
        <v>340</v>
      </c>
      <c r="C19" s="197">
        <v>70</v>
      </c>
      <c r="D19" s="172"/>
      <c r="E19" s="131"/>
      <c r="F19" s="131"/>
    </row>
    <row r="20" spans="1:6" ht="12.75" customHeight="1">
      <c r="A20" s="143"/>
      <c r="B20" s="162" t="s">
        <v>341</v>
      </c>
      <c r="C20" s="197">
        <v>77</v>
      </c>
      <c r="D20" s="172"/>
      <c r="E20" s="131"/>
      <c r="F20" s="131"/>
    </row>
    <row r="21" spans="1:6" ht="12.75" customHeight="1">
      <c r="A21" s="143"/>
      <c r="B21" s="162" t="s">
        <v>342</v>
      </c>
      <c r="C21" s="197">
        <v>77</v>
      </c>
      <c r="D21" s="172"/>
      <c r="E21" s="131"/>
      <c r="F21" s="131"/>
    </row>
    <row r="22" spans="1:6" ht="12.75" customHeight="1">
      <c r="A22" s="143"/>
      <c r="B22" s="162" t="s">
        <v>343</v>
      </c>
      <c r="C22" s="169">
        <v>2.4</v>
      </c>
      <c r="D22" s="172"/>
      <c r="E22" s="131"/>
      <c r="F22" s="131"/>
    </row>
    <row r="23" spans="1:6" ht="12.75" customHeight="1">
      <c r="A23" s="143"/>
      <c r="B23" s="162" t="s">
        <v>344</v>
      </c>
      <c r="C23" s="169">
        <v>2.4</v>
      </c>
      <c r="D23" s="172"/>
      <c r="E23" s="131"/>
      <c r="F23" s="131"/>
    </row>
    <row r="24" spans="1:6" ht="12.75" customHeight="1">
      <c r="A24" s="143"/>
      <c r="B24" s="162" t="s">
        <v>345</v>
      </c>
      <c r="C24" s="169">
        <v>2.4</v>
      </c>
      <c r="D24" s="172"/>
      <c r="E24" s="131"/>
      <c r="F24" s="131"/>
    </row>
    <row r="25" spans="1:6" ht="12.75" customHeight="1">
      <c r="A25" s="143"/>
      <c r="B25" s="162" t="s">
        <v>346</v>
      </c>
      <c r="C25" s="169">
        <v>2.4</v>
      </c>
      <c r="D25" s="172"/>
      <c r="E25" s="131"/>
      <c r="F25" s="131"/>
    </row>
    <row r="26" spans="1:6" ht="12.75" customHeight="1">
      <c r="A26" s="143"/>
      <c r="B26" s="162" t="s">
        <v>347</v>
      </c>
      <c r="C26" s="169">
        <v>2.5</v>
      </c>
      <c r="D26" s="172"/>
      <c r="E26" s="131"/>
      <c r="F26" s="131"/>
    </row>
    <row r="27" spans="1:6" ht="12.75" customHeight="1">
      <c r="A27" s="143"/>
      <c r="B27" s="162" t="s">
        <v>348</v>
      </c>
      <c r="C27" s="169">
        <v>2.5</v>
      </c>
      <c r="D27" s="172"/>
      <c r="E27" s="131"/>
      <c r="F27" s="131"/>
    </row>
    <row r="28" spans="1:6" ht="12.75" customHeight="1">
      <c r="A28" s="143"/>
      <c r="B28" s="162" t="s">
        <v>349</v>
      </c>
      <c r="C28" s="169">
        <v>2.7</v>
      </c>
      <c r="D28" s="172"/>
      <c r="E28" s="131"/>
      <c r="F28" s="131"/>
    </row>
    <row r="29" spans="1:6" ht="12.75" customHeight="1">
      <c r="A29" s="143"/>
      <c r="B29" s="162" t="s">
        <v>350</v>
      </c>
      <c r="C29" s="169">
        <v>2.7</v>
      </c>
      <c r="D29" s="172"/>
      <c r="E29" s="131"/>
      <c r="F29" s="131"/>
    </row>
    <row r="30" spans="1:6" ht="12.75" customHeight="1">
      <c r="A30" s="143"/>
      <c r="B30" s="162" t="s">
        <v>351</v>
      </c>
      <c r="C30" s="169">
        <v>2.95</v>
      </c>
      <c r="D30" s="172"/>
      <c r="E30" s="131"/>
      <c r="F30" s="131"/>
    </row>
    <row r="31" spans="1:6" ht="12.75" customHeight="1">
      <c r="A31" s="143"/>
      <c r="B31" s="162" t="s">
        <v>352</v>
      </c>
      <c r="C31" s="169">
        <v>3.1</v>
      </c>
      <c r="D31" s="172"/>
      <c r="E31" s="131"/>
      <c r="F31" s="131"/>
    </row>
    <row r="32" spans="1:6" ht="12.75" customHeight="1">
      <c r="A32" s="143"/>
      <c r="B32" s="162" t="s">
        <v>353</v>
      </c>
      <c r="C32" s="169">
        <v>6.1</v>
      </c>
      <c r="D32" s="172"/>
      <c r="E32" s="131"/>
      <c r="F32" s="131"/>
    </row>
    <row r="33" spans="1:6" ht="12.75" customHeight="1">
      <c r="A33" s="143"/>
      <c r="B33" s="162" t="s">
        <v>354</v>
      </c>
      <c r="C33" s="169">
        <v>6.1</v>
      </c>
      <c r="D33" s="172"/>
      <c r="E33" s="131"/>
      <c r="F33" s="131"/>
    </row>
    <row r="34" spans="1:6" ht="12.75" customHeight="1">
      <c r="A34" s="143"/>
      <c r="B34" s="162" t="s">
        <v>355</v>
      </c>
      <c r="C34" s="169">
        <v>6.1</v>
      </c>
      <c r="D34" s="172"/>
      <c r="E34" s="131"/>
      <c r="F34" s="131"/>
    </row>
    <row r="35" spans="1:6" ht="12.75" customHeight="1">
      <c r="A35" s="143"/>
      <c r="B35" s="162" t="s">
        <v>356</v>
      </c>
      <c r="C35" s="169">
        <v>6.1</v>
      </c>
      <c r="D35" s="172"/>
      <c r="E35" s="131"/>
      <c r="F35" s="131"/>
    </row>
    <row r="36" spans="1:6" ht="12.75" customHeight="1">
      <c r="A36" s="143"/>
      <c r="B36" s="162" t="s">
        <v>357</v>
      </c>
      <c r="C36" s="169">
        <v>6.1</v>
      </c>
      <c r="D36" s="172"/>
      <c r="E36" s="131"/>
      <c r="F36" s="131"/>
    </row>
    <row r="37" spans="1:6" ht="12.75" customHeight="1">
      <c r="A37" s="143"/>
      <c r="B37" s="162" t="s">
        <v>358</v>
      </c>
      <c r="C37" s="169">
        <v>6.1</v>
      </c>
      <c r="D37" s="172"/>
      <c r="E37" s="131"/>
      <c r="F37" s="131"/>
    </row>
    <row r="38" spans="1:6" ht="12.75" customHeight="1">
      <c r="A38" s="143"/>
      <c r="B38" s="162" t="s">
        <v>359</v>
      </c>
      <c r="C38" s="169">
        <v>6.1</v>
      </c>
      <c r="D38" s="172"/>
      <c r="E38" s="131"/>
      <c r="F38" s="131"/>
    </row>
    <row r="39" spans="1:6" ht="12.75" customHeight="1">
      <c r="A39" s="143"/>
      <c r="B39" s="162" t="s">
        <v>360</v>
      </c>
      <c r="C39" s="169">
        <v>6.1</v>
      </c>
      <c r="D39" s="172"/>
      <c r="E39" s="131"/>
      <c r="F39" s="131"/>
    </row>
    <row r="40" spans="1:6" ht="12.75" customHeight="1">
      <c r="A40" s="143"/>
      <c r="B40" s="162" t="s">
        <v>361</v>
      </c>
      <c r="C40" s="169">
        <v>6.1</v>
      </c>
      <c r="D40" s="172"/>
      <c r="E40" s="131"/>
      <c r="F40" s="131"/>
    </row>
    <row r="41" spans="1:6" ht="12.75" customHeight="1">
      <c r="A41" s="143"/>
      <c r="B41" s="162" t="s">
        <v>362</v>
      </c>
      <c r="C41" s="169">
        <v>6.1</v>
      </c>
      <c r="D41" s="172"/>
      <c r="E41" s="131"/>
      <c r="F41" s="131"/>
    </row>
    <row r="42" spans="1:6" ht="12.75" customHeight="1">
      <c r="A42" s="143"/>
      <c r="B42" s="162" t="s">
        <v>363</v>
      </c>
      <c r="C42" s="169">
        <v>6.1</v>
      </c>
      <c r="D42" s="172"/>
      <c r="E42" s="131"/>
      <c r="F42" s="131"/>
    </row>
    <row r="43" spans="1:6" ht="12.75" customHeight="1">
      <c r="A43" s="143"/>
      <c r="B43" s="162" t="s">
        <v>364</v>
      </c>
      <c r="C43" s="197">
        <v>2.7</v>
      </c>
      <c r="D43" s="172"/>
      <c r="E43" s="131"/>
      <c r="F43" s="131"/>
    </row>
    <row r="44" spans="1:6" ht="12.75" customHeight="1">
      <c r="A44" s="143"/>
      <c r="B44" s="162" t="s">
        <v>365</v>
      </c>
      <c r="C44" s="197">
        <v>2.5</v>
      </c>
      <c r="D44" s="172"/>
      <c r="E44" s="131"/>
      <c r="F44" s="131"/>
    </row>
    <row r="45" spans="1:6" ht="12.75" customHeight="1">
      <c r="A45" s="143"/>
      <c r="B45" s="162" t="s">
        <v>366</v>
      </c>
      <c r="C45" s="197">
        <v>0.97</v>
      </c>
      <c r="D45" s="172"/>
      <c r="E45" s="131"/>
      <c r="F45" s="131"/>
    </row>
    <row r="46" spans="1:6" ht="12.75" customHeight="1">
      <c r="A46" s="143"/>
      <c r="B46" s="162" t="s">
        <v>367</v>
      </c>
      <c r="C46" s="197">
        <v>1.65</v>
      </c>
      <c r="D46" s="172"/>
      <c r="E46" s="131"/>
      <c r="F46" s="131"/>
    </row>
    <row r="47" spans="1:6" ht="12.75" customHeight="1">
      <c r="A47" s="143"/>
      <c r="B47" s="162" t="s">
        <v>368</v>
      </c>
      <c r="C47" s="197">
        <v>1.65</v>
      </c>
      <c r="D47" s="172"/>
      <c r="E47" s="131"/>
      <c r="F47" s="131"/>
    </row>
    <row r="48" spans="1:6" ht="12.75" customHeight="1">
      <c r="A48" s="143"/>
      <c r="B48" s="162" t="s">
        <v>369</v>
      </c>
      <c r="C48" s="197">
        <v>0.25</v>
      </c>
      <c r="D48" s="172"/>
      <c r="E48" s="131"/>
      <c r="F48" s="131"/>
    </row>
    <row r="49" spans="1:6" ht="12.75" customHeight="1">
      <c r="A49" s="143"/>
      <c r="B49" s="162" t="s">
        <v>370</v>
      </c>
      <c r="C49" s="197">
        <v>0.26</v>
      </c>
      <c r="D49" s="172"/>
      <c r="E49" s="131"/>
      <c r="F49" s="131"/>
    </row>
    <row r="50" spans="1:6" ht="12.75" customHeight="1">
      <c r="A50" s="143"/>
      <c r="B50" s="162" t="s">
        <v>371</v>
      </c>
      <c r="C50" s="197">
        <v>0.26</v>
      </c>
      <c r="D50" s="172"/>
      <c r="E50" s="131"/>
      <c r="F50" s="131"/>
    </row>
    <row r="51" spans="1:6" ht="12.75" customHeight="1">
      <c r="A51" s="143"/>
      <c r="B51" s="162" t="s">
        <v>372</v>
      </c>
      <c r="C51" s="197">
        <v>0.22</v>
      </c>
      <c r="D51" s="172"/>
      <c r="E51" s="131"/>
      <c r="F51" s="131"/>
    </row>
    <row r="52" spans="1:6" ht="12.75" customHeight="1">
      <c r="A52" s="143"/>
      <c r="B52" s="162" t="s">
        <v>373</v>
      </c>
      <c r="C52" s="197">
        <v>0.36</v>
      </c>
      <c r="D52" s="172"/>
      <c r="E52" s="131"/>
      <c r="F52" s="131"/>
    </row>
    <row r="53" spans="1:6" ht="12.75" customHeight="1">
      <c r="A53" s="143"/>
      <c r="B53" s="162" t="s">
        <v>374</v>
      </c>
      <c r="C53" s="197">
        <v>0.48</v>
      </c>
      <c r="D53" s="172"/>
      <c r="E53" s="131"/>
      <c r="F53" s="131"/>
    </row>
    <row r="54" spans="1:6" ht="12.75" customHeight="1">
      <c r="A54" s="143"/>
      <c r="B54" s="162" t="s">
        <v>375</v>
      </c>
      <c r="C54" s="197">
        <v>2</v>
      </c>
      <c r="D54" s="172"/>
      <c r="E54" s="131"/>
      <c r="F54" s="131"/>
    </row>
    <row r="55" spans="1:6" ht="12.75" customHeight="1">
      <c r="A55" s="143"/>
      <c r="B55" s="162" t="s">
        <v>376</v>
      </c>
      <c r="C55" s="197">
        <v>2.5</v>
      </c>
      <c r="D55" s="172"/>
      <c r="E55" s="131"/>
      <c r="F55" s="131"/>
    </row>
    <row r="56" spans="1:6" ht="12.75" customHeight="1">
      <c r="A56" s="143"/>
      <c r="B56" s="162" t="s">
        <v>377</v>
      </c>
      <c r="C56" s="197">
        <v>1.5</v>
      </c>
      <c r="D56" s="172"/>
      <c r="E56" s="131"/>
      <c r="F56" s="131"/>
    </row>
    <row r="57" spans="1:6" ht="12.75" customHeight="1">
      <c r="A57" s="143"/>
      <c r="B57" s="162" t="s">
        <v>378</v>
      </c>
      <c r="C57" s="197">
        <v>1.5</v>
      </c>
      <c r="D57" s="172"/>
      <c r="E57" s="131"/>
      <c r="F57" s="131"/>
    </row>
    <row r="58" spans="1:6" ht="12.75" customHeight="1">
      <c r="A58" s="143"/>
      <c r="B58" s="162" t="s">
        <v>379</v>
      </c>
      <c r="C58" s="197">
        <v>1</v>
      </c>
      <c r="D58" s="172"/>
      <c r="E58" s="131"/>
      <c r="F58" s="131"/>
    </row>
    <row r="59" spans="1:6" ht="12.75" customHeight="1">
      <c r="A59" s="143"/>
      <c r="B59" s="162" t="s">
        <v>380</v>
      </c>
      <c r="C59" s="197">
        <v>1</v>
      </c>
      <c r="D59" s="172"/>
      <c r="E59" s="131"/>
      <c r="F59" s="131"/>
    </row>
    <row r="60" spans="1:6" ht="12.75" customHeight="1">
      <c r="A60" s="143"/>
      <c r="B60" s="162" t="s">
        <v>381</v>
      </c>
      <c r="C60" s="197">
        <v>1</v>
      </c>
      <c r="D60" s="172"/>
      <c r="E60" s="131"/>
      <c r="F60" s="131"/>
    </row>
    <row r="61" spans="1:6" ht="12.75" customHeight="1">
      <c r="A61" s="143"/>
      <c r="B61" s="162" t="s">
        <v>382</v>
      </c>
      <c r="C61" s="197">
        <v>1</v>
      </c>
      <c r="D61" s="172"/>
      <c r="E61" s="131"/>
      <c r="F61" s="131"/>
    </row>
    <row r="62" spans="1:6" ht="12.75" customHeight="1">
      <c r="A62" s="143"/>
      <c r="B62" s="162" t="s">
        <v>383</v>
      </c>
      <c r="C62" s="197">
        <v>1</v>
      </c>
      <c r="D62" s="172"/>
      <c r="E62" s="131"/>
      <c r="F62" s="131"/>
    </row>
    <row r="63" spans="1:6" ht="12.75" customHeight="1">
      <c r="A63" s="143"/>
      <c r="B63" s="162" t="s">
        <v>384</v>
      </c>
      <c r="C63" s="197">
        <v>1</v>
      </c>
      <c r="D63" s="172"/>
      <c r="E63" s="131"/>
      <c r="F63" s="131"/>
    </row>
    <row r="64" spans="1:6" ht="12.75" customHeight="1">
      <c r="A64" s="143"/>
      <c r="B64" s="162" t="s">
        <v>385</v>
      </c>
      <c r="C64" s="197">
        <v>1.5</v>
      </c>
      <c r="D64" s="172"/>
      <c r="E64" s="131"/>
      <c r="F64" s="131"/>
    </row>
    <row r="65" spans="1:6" ht="12.75" customHeight="1">
      <c r="A65" s="143"/>
      <c r="B65" s="162" t="s">
        <v>386</v>
      </c>
      <c r="C65" s="197">
        <v>1.5</v>
      </c>
      <c r="D65" s="172"/>
      <c r="E65" s="131"/>
      <c r="F65" s="131"/>
    </row>
    <row r="66" spans="1:6" ht="12.75" customHeight="1">
      <c r="A66" s="143"/>
      <c r="B66" s="162" t="s">
        <v>387</v>
      </c>
      <c r="C66" s="197">
        <v>15</v>
      </c>
      <c r="D66" s="172"/>
      <c r="E66" s="131"/>
      <c r="F66" s="131"/>
    </row>
    <row r="67" spans="1:6" ht="12.75" customHeight="1">
      <c r="A67" s="143"/>
      <c r="B67" s="162" t="s">
        <v>388</v>
      </c>
      <c r="C67" s="197">
        <v>20</v>
      </c>
      <c r="D67" s="172"/>
      <c r="E67" s="131"/>
      <c r="F67" s="131"/>
    </row>
    <row r="68" spans="1:6" ht="12.75" customHeight="1">
      <c r="A68" s="143"/>
      <c r="B68" s="162" t="s">
        <v>389</v>
      </c>
      <c r="C68" s="197">
        <v>10</v>
      </c>
      <c r="D68" s="172"/>
      <c r="E68" s="131"/>
      <c r="F68" s="131"/>
    </row>
    <row r="69" spans="1:6" ht="12.75" customHeight="1">
      <c r="A69" s="143"/>
      <c r="B69" s="162" t="s">
        <v>390</v>
      </c>
      <c r="C69" s="197">
        <v>10</v>
      </c>
      <c r="D69" s="172"/>
      <c r="E69" s="131"/>
      <c r="F69" s="131"/>
    </row>
    <row r="70" spans="1:6" ht="12.75" customHeight="1">
      <c r="A70" s="143"/>
      <c r="B70" s="162" t="s">
        <v>391</v>
      </c>
      <c r="C70" s="197">
        <v>5.15</v>
      </c>
      <c r="D70" s="172"/>
      <c r="E70" s="131"/>
      <c r="F70" s="131"/>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F26"/>
  <sheetViews>
    <sheetView workbookViewId="0"/>
  </sheetViews>
  <sheetFormatPr baseColWidth="10" defaultColWidth="17.140625" defaultRowHeight="12.75" customHeight="1"/>
  <cols>
    <col min="1" max="1" width="38.85546875" customWidth="1"/>
    <col min="2" max="2" width="12.42578125" customWidth="1"/>
    <col min="3" max="3" width="9.28515625" customWidth="1"/>
    <col min="4" max="6" width="6.28515625" customWidth="1"/>
  </cols>
  <sheetData>
    <row r="1" spans="1:6" ht="12.75" customHeight="1">
      <c r="A1" s="131"/>
      <c r="B1" s="131"/>
      <c r="C1" s="131"/>
      <c r="D1" s="131"/>
      <c r="E1" s="131"/>
      <c r="F1" s="131"/>
    </row>
    <row r="2" spans="1:6" ht="12.75" customHeight="1">
      <c r="A2" s="234"/>
      <c r="B2" s="234"/>
      <c r="C2" s="131"/>
      <c r="D2" s="131"/>
      <c r="E2" s="131"/>
      <c r="F2" s="131"/>
    </row>
    <row r="3" spans="1:6" ht="12.75" customHeight="1">
      <c r="A3" s="165" t="s">
        <v>392</v>
      </c>
      <c r="B3" s="16"/>
      <c r="C3" s="172"/>
      <c r="D3" s="131"/>
      <c r="E3" s="131"/>
      <c r="F3" s="131"/>
    </row>
    <row r="4" spans="1:6" ht="12.75" customHeight="1">
      <c r="A4" s="264" t="s">
        <v>94</v>
      </c>
      <c r="B4" s="248">
        <v>13.92</v>
      </c>
      <c r="C4" s="172"/>
      <c r="D4" s="131"/>
      <c r="E4" s="131"/>
      <c r="F4" s="131"/>
    </row>
    <row r="5" spans="1:6" ht="12.75" customHeight="1">
      <c r="A5" s="264" t="s">
        <v>95</v>
      </c>
      <c r="B5" s="248">
        <v>14.25</v>
      </c>
      <c r="C5" s="172"/>
      <c r="D5" s="131"/>
      <c r="E5" s="131"/>
      <c r="F5" s="131"/>
    </row>
    <row r="6" spans="1:6" ht="12.75" customHeight="1">
      <c r="A6" s="264" t="s">
        <v>96</v>
      </c>
      <c r="B6" s="248">
        <v>11.88</v>
      </c>
      <c r="C6" s="172"/>
      <c r="D6" s="131"/>
      <c r="E6" s="131"/>
      <c r="F6" s="131"/>
    </row>
    <row r="7" spans="1:6" ht="12.75" customHeight="1">
      <c r="A7" s="225" t="s">
        <v>393</v>
      </c>
      <c r="B7" s="156"/>
      <c r="C7" s="172"/>
      <c r="D7" s="131"/>
      <c r="E7" s="131"/>
      <c r="F7" s="131"/>
    </row>
    <row r="8" spans="1:6" ht="12.75" customHeight="1">
      <c r="A8" s="162" t="s">
        <v>97</v>
      </c>
      <c r="B8" s="248">
        <v>8.4499999999999993</v>
      </c>
      <c r="C8" s="172"/>
      <c r="D8" s="131"/>
      <c r="E8" s="131"/>
      <c r="F8" s="131"/>
    </row>
    <row r="9" spans="1:6" ht="12.75" customHeight="1">
      <c r="A9" s="162" t="s">
        <v>98</v>
      </c>
      <c r="B9" s="248">
        <v>8.4499999999999993</v>
      </c>
      <c r="C9" s="172"/>
      <c r="D9" s="131"/>
      <c r="E9" s="131"/>
      <c r="F9" s="131"/>
    </row>
    <row r="10" spans="1:6" ht="12.75" customHeight="1">
      <c r="A10" s="162" t="s">
        <v>99</v>
      </c>
      <c r="B10" s="248">
        <v>8.4499999999999993</v>
      </c>
      <c r="C10" s="172"/>
      <c r="D10" s="131"/>
      <c r="E10" s="131"/>
      <c r="F10" s="131"/>
    </row>
    <row r="11" spans="1:6" ht="12.75" customHeight="1">
      <c r="A11" s="229" t="s">
        <v>394</v>
      </c>
      <c r="B11" s="258"/>
      <c r="C11" s="172"/>
      <c r="D11" s="131"/>
      <c r="E11" s="131"/>
      <c r="F11" s="131"/>
    </row>
    <row r="12" spans="1:6" ht="12.75" customHeight="1">
      <c r="A12" s="264" t="s">
        <v>100</v>
      </c>
      <c r="B12" s="248">
        <v>3.5</v>
      </c>
      <c r="C12" s="172"/>
      <c r="D12" s="131"/>
      <c r="E12" s="131"/>
      <c r="F12" s="131"/>
    </row>
    <row r="13" spans="1:6" ht="12.75" customHeight="1">
      <c r="A13" s="162" t="s">
        <v>101</v>
      </c>
      <c r="B13" s="248">
        <v>3.5</v>
      </c>
      <c r="C13" s="172"/>
      <c r="D13" s="131"/>
      <c r="E13" s="131"/>
      <c r="F13" s="131"/>
    </row>
    <row r="14" spans="1:6" ht="12.75" customHeight="1">
      <c r="A14" s="162" t="s">
        <v>102</v>
      </c>
      <c r="B14" s="248">
        <v>2.75</v>
      </c>
      <c r="C14" s="172"/>
      <c r="D14" s="131"/>
      <c r="E14" s="131"/>
      <c r="F14" s="131"/>
    </row>
    <row r="15" spans="1:6" ht="12.75" customHeight="1">
      <c r="A15" s="162" t="s">
        <v>103</v>
      </c>
      <c r="B15" s="248">
        <v>2.75</v>
      </c>
      <c r="C15" s="172"/>
      <c r="D15" s="131"/>
      <c r="E15" s="131"/>
      <c r="F15" s="131"/>
    </row>
    <row r="16" spans="1:6" ht="12.75" customHeight="1">
      <c r="A16" s="162" t="s">
        <v>104</v>
      </c>
      <c r="B16" s="248">
        <v>3.8</v>
      </c>
      <c r="C16" s="172"/>
      <c r="D16" s="131"/>
      <c r="E16" s="131"/>
      <c r="F16" s="131"/>
    </row>
    <row r="17" spans="1:6" ht="12.75" customHeight="1">
      <c r="A17" s="162" t="s">
        <v>105</v>
      </c>
      <c r="B17" s="248">
        <v>3.75</v>
      </c>
      <c r="C17" s="172"/>
      <c r="D17" s="131"/>
      <c r="E17" s="131"/>
      <c r="F17" s="131"/>
    </row>
    <row r="18" spans="1:6" ht="12.75" customHeight="1">
      <c r="A18" s="204" t="s">
        <v>131</v>
      </c>
      <c r="B18" s="280"/>
      <c r="C18" s="172"/>
      <c r="D18" s="131"/>
      <c r="E18" s="131"/>
      <c r="F18" s="131"/>
    </row>
    <row r="19" spans="1:6" ht="12.75" customHeight="1">
      <c r="A19" s="264" t="s">
        <v>106</v>
      </c>
      <c r="B19" s="248">
        <v>0.48</v>
      </c>
      <c r="C19" s="172"/>
      <c r="D19" s="131"/>
      <c r="E19" s="131"/>
      <c r="F19" s="131"/>
    </row>
    <row r="20" spans="1:6" ht="12.75" customHeight="1">
      <c r="A20" s="162" t="s">
        <v>107</v>
      </c>
      <c r="B20" s="248">
        <v>1.0900000000000001</v>
      </c>
      <c r="C20" s="172"/>
      <c r="D20" s="131"/>
      <c r="E20" s="131"/>
      <c r="F20" s="131"/>
    </row>
    <row r="21" spans="1:6" ht="12.75" customHeight="1">
      <c r="A21" s="88" t="s">
        <v>395</v>
      </c>
      <c r="B21" s="57"/>
      <c r="C21" s="172"/>
      <c r="D21" s="131"/>
      <c r="E21" s="131"/>
      <c r="F21" s="131"/>
    </row>
    <row r="22" spans="1:6" ht="12.75" customHeight="1">
      <c r="A22" s="162" t="s">
        <v>108</v>
      </c>
      <c r="B22" s="248">
        <v>4.4000000000000004</v>
      </c>
      <c r="C22" s="172"/>
      <c r="D22" s="131"/>
      <c r="E22" s="131"/>
      <c r="F22" s="131"/>
    </row>
    <row r="23" spans="1:6" ht="12.75" customHeight="1">
      <c r="A23" s="162" t="s">
        <v>109</v>
      </c>
      <c r="B23" s="248">
        <v>5.75</v>
      </c>
      <c r="C23" s="172"/>
      <c r="D23" s="131"/>
      <c r="E23" s="131"/>
      <c r="F23" s="131"/>
    </row>
    <row r="24" spans="1:6" ht="12.75" customHeight="1">
      <c r="A24" s="162" t="s">
        <v>110</v>
      </c>
      <c r="B24" s="248">
        <v>5.97</v>
      </c>
      <c r="C24" s="172"/>
      <c r="D24" s="131"/>
      <c r="E24" s="131"/>
      <c r="F24" s="131"/>
    </row>
    <row r="25" spans="1:6" ht="12.75" customHeight="1">
      <c r="A25" s="162" t="s">
        <v>111</v>
      </c>
      <c r="B25" s="248">
        <v>5.97</v>
      </c>
      <c r="C25" s="172"/>
      <c r="D25" s="131"/>
      <c r="E25" s="131"/>
      <c r="F25" s="131"/>
    </row>
    <row r="26" spans="1:6" ht="12.75" customHeight="1">
      <c r="A26" s="162" t="s">
        <v>112</v>
      </c>
      <c r="B26" s="248">
        <v>6.6</v>
      </c>
      <c r="C26" s="172"/>
      <c r="D26" s="131"/>
      <c r="E26" s="131"/>
      <c r="F26" s="131"/>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P38"/>
  <sheetViews>
    <sheetView workbookViewId="0"/>
  </sheetViews>
  <sheetFormatPr baseColWidth="10" defaultColWidth="17.140625" defaultRowHeight="12.75" customHeight="1"/>
  <cols>
    <col min="1" max="1" width="12" customWidth="1"/>
    <col min="2" max="2" width="10.28515625" customWidth="1"/>
    <col min="3" max="3" width="7.5703125" customWidth="1"/>
    <col min="4" max="4" width="9" customWidth="1"/>
    <col min="5" max="14" width="6.140625" customWidth="1"/>
    <col min="15" max="15" width="11.140625" customWidth="1"/>
    <col min="16" max="16" width="9.5703125" customWidth="1"/>
  </cols>
  <sheetData>
    <row r="1" spans="1:16" ht="12.75" customHeight="1">
      <c r="A1" s="131"/>
      <c r="B1" s="131"/>
      <c r="C1" s="131"/>
      <c r="D1" s="131"/>
      <c r="E1" s="131"/>
      <c r="F1" s="131"/>
      <c r="G1" s="131"/>
      <c r="H1" s="131"/>
      <c r="I1" s="131"/>
      <c r="J1" s="131"/>
      <c r="K1" s="131"/>
      <c r="L1" s="131"/>
      <c r="M1" s="131"/>
      <c r="N1" s="131"/>
      <c r="O1" s="131"/>
      <c r="P1" s="131"/>
    </row>
    <row r="2" spans="1:16" ht="12.75" customHeight="1">
      <c r="A2" s="131"/>
      <c r="B2" s="131"/>
      <c r="C2" s="131"/>
      <c r="D2" s="131"/>
      <c r="E2" s="131"/>
      <c r="F2" s="131"/>
      <c r="G2" s="131"/>
      <c r="H2" s="131"/>
      <c r="I2" s="131"/>
      <c r="J2" s="131"/>
      <c r="K2" s="131"/>
      <c r="L2" s="131"/>
      <c r="M2" s="131"/>
      <c r="N2" s="131"/>
      <c r="O2" s="131"/>
      <c r="P2" s="131"/>
    </row>
    <row r="3" spans="1:16" ht="12.75" customHeight="1">
      <c r="A3" s="131"/>
      <c r="B3" s="131"/>
      <c r="C3" s="131"/>
      <c r="D3" s="131"/>
      <c r="E3" s="131"/>
      <c r="F3" s="131"/>
      <c r="G3" s="131"/>
      <c r="H3" s="131"/>
      <c r="I3" s="131"/>
      <c r="J3" s="131"/>
      <c r="K3" s="131"/>
      <c r="L3" s="131"/>
      <c r="M3" s="131"/>
      <c r="N3" s="131"/>
      <c r="O3" s="131"/>
      <c r="P3" s="131"/>
    </row>
    <row r="4" spans="1:16" ht="12.75" customHeight="1">
      <c r="A4" s="131"/>
      <c r="B4" s="131"/>
      <c r="C4" s="131"/>
      <c r="D4" s="131"/>
      <c r="E4" s="131"/>
      <c r="F4" s="131"/>
      <c r="G4" s="131"/>
      <c r="H4" s="131"/>
      <c r="I4" s="131"/>
      <c r="J4" s="131"/>
      <c r="K4" s="131"/>
      <c r="L4" s="131"/>
      <c r="M4" s="131"/>
      <c r="N4" s="131"/>
      <c r="O4" s="131"/>
      <c r="P4" s="131"/>
    </row>
    <row r="5" spans="1:16" ht="12.75" customHeight="1">
      <c r="A5" s="131"/>
      <c r="B5" s="131"/>
      <c r="C5" s="131"/>
      <c r="D5" s="131"/>
      <c r="E5" s="131"/>
      <c r="F5" s="131"/>
      <c r="G5" s="131"/>
      <c r="H5" s="131"/>
      <c r="I5" s="131"/>
      <c r="J5" s="131"/>
      <c r="K5" s="131"/>
      <c r="L5" s="131"/>
      <c r="M5" s="131"/>
      <c r="N5" s="131"/>
      <c r="O5" s="131"/>
      <c r="P5" s="131"/>
    </row>
    <row r="6" spans="1:16" ht="12.75" customHeight="1">
      <c r="A6" s="131"/>
      <c r="B6" s="131"/>
      <c r="C6" s="131"/>
      <c r="D6" s="131"/>
      <c r="E6" s="131"/>
      <c r="F6" s="131"/>
      <c r="G6" s="131"/>
      <c r="H6" s="131"/>
      <c r="I6" s="131"/>
      <c r="J6" s="131"/>
      <c r="K6" s="131"/>
      <c r="L6" s="131"/>
      <c r="M6" s="131"/>
      <c r="N6" s="131"/>
      <c r="O6" s="131"/>
      <c r="P6" s="131"/>
    </row>
    <row r="7" spans="1:16" ht="12.75" customHeight="1">
      <c r="A7" s="131"/>
      <c r="B7" s="131"/>
      <c r="C7" s="131"/>
      <c r="D7" s="131"/>
      <c r="E7" s="131"/>
      <c r="F7" s="131"/>
      <c r="G7" s="131"/>
      <c r="H7" s="131"/>
      <c r="I7" s="131"/>
      <c r="J7" s="131"/>
      <c r="K7" s="131"/>
      <c r="L7" s="131"/>
      <c r="M7" s="131"/>
      <c r="N7" s="131"/>
      <c r="O7" s="131"/>
      <c r="P7" s="131"/>
    </row>
    <row r="8" spans="1:16" ht="12.75" customHeight="1">
      <c r="A8" s="131"/>
      <c r="B8" s="131"/>
      <c r="C8" s="131"/>
      <c r="D8" s="131"/>
      <c r="E8" s="131"/>
      <c r="F8" s="131"/>
      <c r="G8" s="131"/>
      <c r="H8" s="131"/>
      <c r="I8" s="131"/>
      <c r="J8" s="131"/>
      <c r="K8" s="131"/>
      <c r="L8" s="131"/>
      <c r="M8" s="131"/>
      <c r="N8" s="131"/>
      <c r="O8" s="131"/>
      <c r="P8" s="131"/>
    </row>
    <row r="9" spans="1:16" ht="12.75" customHeight="1">
      <c r="A9" s="131"/>
      <c r="B9" s="131"/>
      <c r="C9" s="131"/>
      <c r="D9" s="131"/>
      <c r="E9" s="131"/>
      <c r="F9" s="131"/>
      <c r="G9" s="131"/>
      <c r="H9" s="131"/>
      <c r="I9" s="131"/>
      <c r="J9" s="131"/>
      <c r="K9" s="131"/>
      <c r="L9" s="131"/>
      <c r="M9" s="131"/>
      <c r="N9" s="131"/>
      <c r="O9" s="131"/>
      <c r="P9" s="131"/>
    </row>
    <row r="10" spans="1:16" ht="12.75" customHeight="1">
      <c r="A10" s="131"/>
      <c r="B10" s="131"/>
      <c r="C10" s="131"/>
      <c r="D10" s="131"/>
      <c r="E10" s="131"/>
      <c r="F10" s="131"/>
      <c r="G10" s="131"/>
      <c r="H10" s="131"/>
      <c r="I10" s="131"/>
      <c r="J10" s="131"/>
      <c r="K10" s="131"/>
      <c r="L10" s="131"/>
      <c r="M10" s="131"/>
      <c r="N10" s="131"/>
      <c r="O10" s="131"/>
      <c r="P10" s="131"/>
    </row>
    <row r="11" spans="1:16" ht="12.75" customHeight="1">
      <c r="A11" s="131"/>
      <c r="B11" s="131"/>
      <c r="C11" s="131"/>
      <c r="D11" s="131"/>
      <c r="E11" s="131"/>
      <c r="F11" s="131"/>
      <c r="G11" s="131"/>
      <c r="H11" s="131"/>
      <c r="I11" s="131"/>
      <c r="J11" s="131"/>
      <c r="K11" s="131"/>
      <c r="L11" s="131"/>
      <c r="M11" s="131"/>
      <c r="N11" s="131"/>
      <c r="O11" s="131"/>
      <c r="P11" s="131"/>
    </row>
    <row r="12" spans="1:16" ht="12.75" customHeight="1">
      <c r="A12" s="131"/>
      <c r="B12" s="131"/>
      <c r="C12" s="131"/>
      <c r="D12" s="131"/>
      <c r="E12" s="131"/>
      <c r="F12" s="131"/>
      <c r="G12" s="131"/>
      <c r="H12" s="131"/>
      <c r="I12" s="131"/>
      <c r="J12" s="131"/>
      <c r="K12" s="131"/>
      <c r="L12" s="131"/>
      <c r="M12" s="131"/>
      <c r="N12" s="131"/>
      <c r="O12" s="131"/>
      <c r="P12" s="131"/>
    </row>
    <row r="13" spans="1:16" ht="12.75" customHeight="1">
      <c r="A13" s="131"/>
      <c r="B13" s="131"/>
      <c r="C13" s="131"/>
      <c r="D13" s="131"/>
      <c r="E13" s="131"/>
      <c r="F13" s="131"/>
      <c r="G13" s="131"/>
      <c r="H13" s="131"/>
      <c r="I13" s="131"/>
      <c r="J13" s="131"/>
      <c r="K13" s="131"/>
      <c r="L13" s="131"/>
      <c r="M13" s="131"/>
      <c r="N13" s="131"/>
      <c r="O13" s="131"/>
      <c r="P13" s="131"/>
    </row>
    <row r="14" spans="1:16" ht="12.75" customHeight="1">
      <c r="A14" s="131"/>
      <c r="B14" s="131"/>
      <c r="C14" s="131"/>
      <c r="D14" s="131"/>
      <c r="E14" s="131"/>
      <c r="F14" s="131"/>
      <c r="G14" s="131"/>
      <c r="H14" s="131"/>
      <c r="I14" s="131"/>
      <c r="J14" s="131"/>
      <c r="K14" s="131"/>
      <c r="L14" s="131"/>
      <c r="M14" s="131"/>
      <c r="N14" s="131"/>
      <c r="O14" s="131"/>
      <c r="P14" s="131"/>
    </row>
    <row r="15" spans="1:16" ht="12.75" customHeight="1">
      <c r="A15" s="131"/>
      <c r="B15" s="131"/>
      <c r="C15" s="131"/>
      <c r="D15" s="131"/>
      <c r="E15" s="131"/>
      <c r="F15" s="131"/>
      <c r="G15" s="131"/>
      <c r="H15" s="131"/>
      <c r="I15" s="131"/>
      <c r="J15" s="131"/>
      <c r="K15" s="131"/>
      <c r="L15" s="131"/>
      <c r="M15" s="131"/>
      <c r="N15" s="131"/>
      <c r="O15" s="131"/>
      <c r="P15" s="131"/>
    </row>
    <row r="16" spans="1:16" ht="12.75" customHeight="1">
      <c r="A16" s="131"/>
      <c r="B16" s="131"/>
      <c r="C16" s="131"/>
      <c r="D16" s="131"/>
      <c r="E16" s="131"/>
      <c r="F16" s="131"/>
      <c r="G16" s="131"/>
      <c r="H16" s="131"/>
      <c r="I16" s="131"/>
      <c r="J16" s="131"/>
      <c r="K16" s="131"/>
      <c r="L16" s="131"/>
      <c r="M16" s="131"/>
      <c r="N16" s="131"/>
      <c r="O16" s="131"/>
      <c r="P16" s="131"/>
    </row>
    <row r="17" spans="1:16" ht="12.75" customHeight="1">
      <c r="A17" s="131"/>
      <c r="B17" s="131"/>
      <c r="C17" s="131"/>
      <c r="D17" s="131"/>
      <c r="E17" s="131"/>
      <c r="F17" s="131"/>
      <c r="G17" s="131"/>
      <c r="H17" s="131"/>
      <c r="I17" s="131"/>
      <c r="J17" s="131"/>
      <c r="K17" s="131"/>
      <c r="L17" s="131"/>
      <c r="M17" s="131"/>
      <c r="N17" s="131"/>
      <c r="O17" s="131"/>
      <c r="P17" s="131"/>
    </row>
    <row r="18" spans="1:16" ht="12.75" customHeight="1">
      <c r="A18" s="131"/>
      <c r="B18" s="131"/>
      <c r="C18" s="131"/>
      <c r="D18" s="131"/>
      <c r="E18" s="131"/>
      <c r="F18" s="131"/>
      <c r="G18" s="131"/>
      <c r="H18" s="131"/>
      <c r="I18" s="131"/>
      <c r="J18" s="131"/>
      <c r="K18" s="131"/>
      <c r="L18" s="131"/>
      <c r="M18" s="131"/>
      <c r="N18" s="131"/>
      <c r="O18" s="131"/>
      <c r="P18" s="131"/>
    </row>
    <row r="19" spans="1:16" ht="12.75" customHeight="1">
      <c r="A19" s="131"/>
      <c r="B19" s="131"/>
      <c r="C19" s="131"/>
      <c r="D19" s="131"/>
      <c r="E19" s="131"/>
      <c r="F19" s="131"/>
      <c r="G19" s="131"/>
      <c r="H19" s="131"/>
      <c r="I19" s="131"/>
      <c r="J19" s="131"/>
      <c r="K19" s="131"/>
      <c r="L19" s="131"/>
      <c r="M19" s="131"/>
      <c r="N19" s="131"/>
      <c r="O19" s="131"/>
      <c r="P19" s="131"/>
    </row>
    <row r="20" spans="1:16" ht="12.75" customHeight="1">
      <c r="A20" s="131"/>
      <c r="B20" s="131"/>
      <c r="C20" s="131"/>
      <c r="D20" s="131"/>
      <c r="E20" s="131"/>
      <c r="F20" s="131"/>
      <c r="G20" s="131"/>
      <c r="H20" s="131"/>
      <c r="I20" s="131"/>
      <c r="J20" s="131"/>
      <c r="K20" s="131"/>
      <c r="L20" s="131"/>
      <c r="M20" s="131"/>
      <c r="N20" s="131"/>
      <c r="O20" s="131"/>
      <c r="P20" s="131"/>
    </row>
    <row r="21" spans="1:16" ht="12.75" customHeight="1">
      <c r="A21" s="131"/>
      <c r="B21" s="131"/>
      <c r="C21" s="131"/>
      <c r="D21" s="131"/>
      <c r="E21" s="131"/>
      <c r="F21" s="131"/>
      <c r="G21" s="131"/>
      <c r="H21" s="131"/>
      <c r="I21" s="131"/>
      <c r="J21" s="131"/>
      <c r="K21" s="131"/>
      <c r="L21" s="131"/>
      <c r="M21" s="131"/>
      <c r="N21" s="131"/>
      <c r="O21" s="131"/>
      <c r="P21" s="131"/>
    </row>
    <row r="22" spans="1:16" ht="12.75" customHeight="1">
      <c r="A22" s="131"/>
      <c r="B22" s="131"/>
      <c r="C22" s="131"/>
      <c r="D22" s="131"/>
      <c r="E22" s="131"/>
      <c r="F22" s="131"/>
      <c r="G22" s="131"/>
      <c r="H22" s="131"/>
      <c r="I22" s="131"/>
      <c r="J22" s="131"/>
      <c r="K22" s="131"/>
      <c r="L22" s="131"/>
      <c r="M22" s="131"/>
      <c r="N22" s="131"/>
      <c r="O22" s="131"/>
      <c r="P22" s="131"/>
    </row>
    <row r="23" spans="1:16" ht="12.75" customHeight="1">
      <c r="A23" s="131"/>
      <c r="B23" s="131"/>
      <c r="C23" s="131"/>
      <c r="D23" s="131"/>
      <c r="E23" s="131"/>
      <c r="F23" s="131"/>
      <c r="G23" s="131"/>
      <c r="H23" s="131"/>
      <c r="I23" s="131"/>
      <c r="J23" s="131"/>
      <c r="K23" s="131"/>
      <c r="L23" s="131"/>
      <c r="M23" s="131"/>
      <c r="N23" s="131"/>
      <c r="O23" s="131"/>
      <c r="P23" s="131"/>
    </row>
    <row r="24" spans="1:16" ht="12.75" customHeight="1">
      <c r="A24" s="131"/>
      <c r="B24" s="131"/>
      <c r="C24" s="131"/>
      <c r="D24" s="131"/>
      <c r="E24" s="131"/>
      <c r="F24" s="131"/>
      <c r="G24" s="131"/>
      <c r="H24" s="131"/>
      <c r="I24" s="131"/>
      <c r="J24" s="131"/>
      <c r="K24" s="131"/>
      <c r="L24" s="131"/>
      <c r="M24" s="131"/>
      <c r="N24" s="131"/>
      <c r="O24" s="131"/>
      <c r="P24" s="131"/>
    </row>
    <row r="25" spans="1:16" ht="12.75" customHeight="1">
      <c r="A25" s="131"/>
      <c r="B25" s="131"/>
      <c r="C25" s="131"/>
      <c r="D25" s="131"/>
      <c r="E25" s="131"/>
      <c r="F25" s="131"/>
      <c r="G25" s="131"/>
      <c r="H25" s="131"/>
      <c r="I25" s="131"/>
      <c r="J25" s="131"/>
      <c r="K25" s="131"/>
      <c r="L25" s="131"/>
      <c r="M25" s="131"/>
      <c r="N25" s="131"/>
      <c r="O25" s="131"/>
      <c r="P25" s="131"/>
    </row>
    <row r="26" spans="1:16" ht="12.75" customHeight="1">
      <c r="A26" s="131"/>
      <c r="B26" s="131"/>
      <c r="C26" s="131"/>
      <c r="D26" s="131"/>
      <c r="E26" s="131"/>
      <c r="F26" s="131"/>
      <c r="G26" s="131"/>
      <c r="H26" s="131"/>
      <c r="I26" s="131"/>
      <c r="J26" s="131"/>
      <c r="K26" s="131"/>
      <c r="L26" s="131"/>
      <c r="M26" s="131"/>
      <c r="N26" s="131"/>
      <c r="O26" s="131"/>
      <c r="P26" s="131"/>
    </row>
    <row r="27" spans="1:16" ht="12.75" customHeight="1">
      <c r="A27" s="131"/>
      <c r="B27" s="131"/>
      <c r="C27" s="131"/>
      <c r="D27" s="131"/>
      <c r="E27" s="131"/>
      <c r="F27" s="131"/>
      <c r="G27" s="131"/>
      <c r="H27" s="131"/>
      <c r="I27" s="131"/>
      <c r="J27" s="131"/>
      <c r="K27" s="131"/>
      <c r="L27" s="131"/>
      <c r="M27" s="131"/>
      <c r="N27" s="131"/>
      <c r="O27" s="131"/>
      <c r="P27" s="131"/>
    </row>
    <row r="28" spans="1:16" ht="12.75" customHeight="1">
      <c r="A28" s="131"/>
      <c r="B28" s="131"/>
      <c r="C28" s="131"/>
      <c r="D28" s="131"/>
      <c r="E28" s="131"/>
      <c r="F28" s="131"/>
      <c r="G28" s="131"/>
      <c r="H28" s="131"/>
      <c r="I28" s="131"/>
      <c r="J28" s="131"/>
      <c r="K28" s="131"/>
      <c r="L28" s="131"/>
      <c r="M28" s="131"/>
      <c r="N28" s="131"/>
      <c r="O28" s="131"/>
      <c r="P28" s="131"/>
    </row>
    <row r="29" spans="1:16" ht="12.75" customHeight="1">
      <c r="A29" s="131"/>
      <c r="B29" s="131"/>
      <c r="C29" s="131"/>
      <c r="D29" s="131"/>
      <c r="E29" s="131"/>
      <c r="F29" s="131"/>
      <c r="G29" s="131"/>
      <c r="H29" s="131"/>
      <c r="I29" s="131"/>
      <c r="J29" s="131"/>
      <c r="K29" s="131"/>
      <c r="L29" s="131"/>
      <c r="M29" s="131"/>
      <c r="N29" s="131"/>
      <c r="O29" s="131"/>
      <c r="P29" s="131"/>
    </row>
    <row r="30" spans="1:16" ht="12.75" customHeight="1">
      <c r="A30" s="131"/>
      <c r="B30" s="131"/>
      <c r="C30" s="131"/>
      <c r="D30" s="131"/>
      <c r="E30" s="131"/>
      <c r="F30" s="131"/>
      <c r="G30" s="131"/>
      <c r="H30" s="131"/>
      <c r="I30" s="131"/>
      <c r="J30" s="131"/>
      <c r="K30" s="131"/>
      <c r="L30" s="131"/>
      <c r="M30" s="131"/>
      <c r="N30" s="131"/>
      <c r="O30" s="131"/>
      <c r="P30" s="131"/>
    </row>
    <row r="31" spans="1:16" ht="12.75" customHeight="1">
      <c r="A31" s="131"/>
      <c r="B31" s="131"/>
      <c r="C31" s="131"/>
      <c r="D31" s="131"/>
      <c r="E31" s="131"/>
      <c r="F31" s="131"/>
      <c r="G31" s="131"/>
      <c r="H31" s="131"/>
      <c r="I31" s="131"/>
      <c r="J31" s="131"/>
      <c r="K31" s="131"/>
      <c r="L31" s="131"/>
      <c r="M31" s="131"/>
      <c r="N31" s="131"/>
      <c r="O31" s="131"/>
      <c r="P31" s="131"/>
    </row>
    <row r="32" spans="1:16" ht="12.75" customHeight="1">
      <c r="A32" s="131"/>
      <c r="B32" s="131"/>
      <c r="C32" s="131"/>
      <c r="D32" s="131"/>
      <c r="E32" s="131"/>
      <c r="F32" s="131"/>
      <c r="G32" s="131"/>
      <c r="H32" s="131"/>
      <c r="I32" s="131"/>
      <c r="J32" s="131"/>
      <c r="K32" s="131"/>
      <c r="L32" s="131"/>
      <c r="M32" s="131"/>
      <c r="N32" s="131"/>
      <c r="O32" s="131"/>
      <c r="P32" s="131"/>
    </row>
    <row r="33" spans="1:16" ht="12.75" customHeight="1">
      <c r="A33" s="131"/>
      <c r="B33" s="131"/>
      <c r="C33" s="131"/>
      <c r="D33" s="131"/>
      <c r="E33" s="131"/>
      <c r="F33" s="131"/>
      <c r="G33" s="131"/>
      <c r="H33" s="131"/>
      <c r="I33" s="131"/>
      <c r="J33" s="131"/>
      <c r="K33" s="131"/>
      <c r="L33" s="131"/>
      <c r="M33" s="131"/>
      <c r="N33" s="131"/>
      <c r="O33" s="131"/>
      <c r="P33" s="131"/>
    </row>
    <row r="34" spans="1:16" ht="12.75" customHeight="1">
      <c r="A34" s="131"/>
      <c r="B34" s="131"/>
      <c r="C34" s="131"/>
      <c r="D34" s="131"/>
      <c r="E34" s="131"/>
      <c r="F34" s="131"/>
      <c r="G34" s="131"/>
      <c r="H34" s="131"/>
      <c r="I34" s="131"/>
      <c r="J34" s="131"/>
      <c r="K34" s="131"/>
      <c r="L34" s="131"/>
      <c r="M34" s="131"/>
      <c r="N34" s="131"/>
      <c r="O34" s="131"/>
      <c r="P34" s="131"/>
    </row>
    <row r="35" spans="1:16" ht="12.75" customHeight="1">
      <c r="A35" s="131"/>
      <c r="B35" s="131"/>
      <c r="C35" s="131"/>
      <c r="D35" s="131"/>
      <c r="E35" s="131"/>
      <c r="F35" s="131"/>
      <c r="G35" s="131"/>
      <c r="H35" s="131"/>
      <c r="I35" s="131"/>
      <c r="J35" s="131"/>
      <c r="K35" s="131"/>
      <c r="L35" s="131"/>
      <c r="M35" s="131"/>
      <c r="N35" s="131"/>
      <c r="O35" s="131"/>
      <c r="P35" s="131"/>
    </row>
    <row r="36" spans="1:16" ht="12.75" customHeight="1">
      <c r="A36" s="131"/>
      <c r="B36" s="131"/>
      <c r="C36" s="131"/>
      <c r="D36" s="131"/>
      <c r="E36" s="131"/>
      <c r="F36" s="131"/>
      <c r="G36" s="131"/>
      <c r="H36" s="131"/>
      <c r="I36" s="131"/>
      <c r="J36" s="131"/>
      <c r="K36" s="131"/>
      <c r="L36" s="131"/>
      <c r="M36" s="131"/>
      <c r="N36" s="131"/>
      <c r="O36" s="131"/>
      <c r="P36" s="131"/>
    </row>
    <row r="37" spans="1:16" ht="12.75" customHeight="1">
      <c r="A37" s="234"/>
      <c r="B37" s="234"/>
      <c r="C37" s="234"/>
      <c r="D37" s="234"/>
      <c r="E37" s="234"/>
      <c r="F37" s="234"/>
      <c r="G37" s="234"/>
      <c r="H37" s="234"/>
      <c r="I37" s="234"/>
      <c r="J37" s="234"/>
      <c r="K37" s="234"/>
      <c r="L37" s="234"/>
      <c r="M37" s="234"/>
      <c r="N37" s="234"/>
      <c r="O37" s="234"/>
      <c r="P37" s="234"/>
    </row>
    <row r="38" spans="1:16" ht="12.75" customHeight="1">
      <c r="A38" s="139"/>
      <c r="B38" s="139"/>
      <c r="C38" s="139"/>
      <c r="D38" s="139"/>
      <c r="E38" s="139"/>
      <c r="F38" s="139"/>
      <c r="G38" s="139"/>
      <c r="H38" s="139"/>
      <c r="I38" s="139"/>
      <c r="J38" s="139"/>
      <c r="K38" s="139"/>
      <c r="L38" s="139"/>
      <c r="M38" s="139"/>
      <c r="N38" s="139"/>
      <c r="O38" s="139"/>
      <c r="P38" s="139"/>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F20"/>
  <sheetViews>
    <sheetView workbookViewId="0"/>
  </sheetViews>
  <sheetFormatPr baseColWidth="10" defaultColWidth="17.140625" defaultRowHeight="12.75" customHeight="1"/>
  <cols>
    <col min="1" max="1" width="5.42578125" customWidth="1"/>
    <col min="2" max="2" width="4.140625" customWidth="1"/>
  </cols>
  <sheetData>
    <row r="1" spans="1:6" ht="12.75" customHeight="1">
      <c r="A1" s="131"/>
      <c r="B1" s="131"/>
      <c r="C1" s="131"/>
      <c r="D1" s="131"/>
      <c r="E1" s="131"/>
      <c r="F1" s="131"/>
    </row>
    <row r="2" spans="1:6" ht="12.75" customHeight="1">
      <c r="A2" s="131"/>
      <c r="B2" s="131"/>
      <c r="C2" s="131"/>
      <c r="D2" s="131"/>
      <c r="E2" s="131"/>
      <c r="F2" s="131"/>
    </row>
    <row r="3" spans="1:6" ht="12.75" customHeight="1">
      <c r="A3" s="131"/>
      <c r="B3" s="131"/>
      <c r="C3" s="131"/>
      <c r="D3" s="131"/>
      <c r="E3" s="131"/>
      <c r="F3" s="131"/>
    </row>
    <row r="4" spans="1:6" ht="12.75" customHeight="1">
      <c r="A4" s="131"/>
      <c r="B4" s="131"/>
      <c r="C4" s="131"/>
      <c r="D4" s="131"/>
      <c r="E4" s="131"/>
      <c r="F4" s="131"/>
    </row>
    <row r="5" spans="1:6" ht="12.75" customHeight="1">
      <c r="A5" s="131"/>
      <c r="B5" s="131"/>
      <c r="C5" s="131"/>
      <c r="D5" s="131"/>
      <c r="E5" s="131"/>
      <c r="F5" s="131"/>
    </row>
    <row r="6" spans="1:6" ht="12.75" customHeight="1">
      <c r="A6" s="131"/>
      <c r="B6" s="131"/>
      <c r="C6" s="131"/>
      <c r="D6" s="131"/>
      <c r="E6" s="131"/>
      <c r="F6" s="131"/>
    </row>
    <row r="7" spans="1:6" ht="12.75" customHeight="1">
      <c r="A7" s="131"/>
      <c r="B7" s="131"/>
      <c r="C7" s="131"/>
      <c r="D7" s="131"/>
      <c r="E7" s="131"/>
      <c r="F7" s="131"/>
    </row>
    <row r="8" spans="1:6" ht="12.75" customHeight="1">
      <c r="A8" s="131"/>
      <c r="B8" s="131"/>
      <c r="C8" s="131"/>
      <c r="D8" s="131"/>
      <c r="E8" s="131"/>
      <c r="F8" s="131"/>
    </row>
    <row r="9" spans="1:6" ht="12.75" customHeight="1">
      <c r="A9" s="131"/>
      <c r="B9" s="131"/>
      <c r="C9" s="131"/>
      <c r="D9" s="131"/>
      <c r="E9" s="131"/>
      <c r="F9" s="131"/>
    </row>
    <row r="10" spans="1:6" ht="12.75" customHeight="1">
      <c r="A10" s="131"/>
      <c r="B10" s="131"/>
      <c r="C10" s="131"/>
      <c r="D10" s="131"/>
      <c r="E10" s="131"/>
      <c r="F10" s="131"/>
    </row>
    <row r="11" spans="1:6" ht="12.75" customHeight="1">
      <c r="A11" s="131"/>
      <c r="B11" s="131"/>
      <c r="C11" s="131"/>
      <c r="D11" s="131"/>
      <c r="E11" s="131"/>
      <c r="F11" s="131"/>
    </row>
    <row r="12" spans="1:6" ht="12.75" customHeight="1">
      <c r="A12" s="131"/>
      <c r="B12" s="131"/>
      <c r="C12" s="131"/>
      <c r="D12" s="131"/>
      <c r="E12" s="131"/>
      <c r="F12" s="131"/>
    </row>
    <row r="13" spans="1:6" ht="12.75" customHeight="1">
      <c r="A13" s="131"/>
      <c r="B13" s="131"/>
      <c r="C13" s="131"/>
      <c r="D13" s="131"/>
      <c r="E13" s="131"/>
      <c r="F13" s="131"/>
    </row>
    <row r="14" spans="1:6" ht="12.75" customHeight="1">
      <c r="A14" s="131"/>
      <c r="B14" s="131"/>
      <c r="C14" s="131"/>
      <c r="D14" s="131"/>
      <c r="E14" s="131"/>
      <c r="F14" s="131"/>
    </row>
    <row r="15" spans="1:6" ht="12.75" customHeight="1">
      <c r="A15" s="131"/>
      <c r="B15" s="131"/>
      <c r="C15" s="131"/>
      <c r="D15" s="131"/>
      <c r="E15" s="131"/>
      <c r="F15" s="131"/>
    </row>
    <row r="16" spans="1:6" ht="12.75" customHeight="1">
      <c r="A16" s="131"/>
      <c r="B16" s="131"/>
      <c r="C16" s="131"/>
      <c r="D16" s="131"/>
      <c r="E16" s="131"/>
      <c r="F16" s="131"/>
    </row>
    <row r="17" spans="1:6" ht="12.75" customHeight="1">
      <c r="A17" s="131"/>
      <c r="B17" s="131"/>
      <c r="C17" s="131"/>
      <c r="D17" s="131"/>
      <c r="E17" s="131"/>
      <c r="F17" s="131"/>
    </row>
    <row r="18" spans="1:6" ht="12.75" customHeight="1">
      <c r="A18" s="131"/>
      <c r="B18" s="131"/>
      <c r="C18" s="131"/>
      <c r="D18" s="131"/>
      <c r="E18" s="131"/>
      <c r="F18" s="131"/>
    </row>
    <row r="19" spans="1:6" ht="12.75" customHeight="1">
      <c r="A19" s="131"/>
      <c r="B19" s="131"/>
      <c r="C19" s="131"/>
      <c r="D19" s="131"/>
      <c r="E19" s="131"/>
      <c r="F19" s="131"/>
    </row>
    <row r="20" spans="1:6" ht="12.75" customHeight="1">
      <c r="A20" s="131"/>
      <c r="B20" s="131"/>
      <c r="C20" s="131"/>
      <c r="D20" s="131"/>
      <c r="E20" s="131"/>
      <c r="F20" s="131"/>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dimension ref="A1:F20"/>
  <sheetViews>
    <sheetView workbookViewId="0"/>
  </sheetViews>
  <sheetFormatPr baseColWidth="10" defaultColWidth="17.140625" defaultRowHeight="12.75" customHeight="1"/>
  <sheetData>
    <row r="1" spans="1:6" ht="12.75" customHeight="1">
      <c r="A1" s="131"/>
      <c r="B1" s="131"/>
      <c r="C1" s="131"/>
      <c r="D1" s="131"/>
      <c r="E1" s="131"/>
      <c r="F1" s="131"/>
    </row>
    <row r="2" spans="1:6" ht="12.75" customHeight="1">
      <c r="A2" s="131"/>
      <c r="B2" s="131"/>
      <c r="C2" s="131"/>
      <c r="D2" s="131"/>
      <c r="E2" s="131"/>
      <c r="F2" s="131"/>
    </row>
    <row r="3" spans="1:6" ht="12.75" customHeight="1">
      <c r="A3" s="131"/>
      <c r="B3" s="131"/>
      <c r="C3" s="131"/>
      <c r="D3" s="131"/>
      <c r="E3" s="131"/>
      <c r="F3" s="131"/>
    </row>
    <row r="4" spans="1:6" ht="12.75" customHeight="1">
      <c r="A4" s="131"/>
      <c r="B4" s="131"/>
      <c r="C4" s="131"/>
      <c r="D4" s="131"/>
      <c r="E4" s="131"/>
      <c r="F4" s="131"/>
    </row>
    <row r="5" spans="1:6" ht="12.75" customHeight="1">
      <c r="A5" s="131"/>
      <c r="B5" s="131"/>
      <c r="C5" s="131"/>
      <c r="D5" s="131"/>
      <c r="E5" s="131"/>
      <c r="F5" s="131"/>
    </row>
    <row r="6" spans="1:6" ht="12.75" customHeight="1">
      <c r="A6" s="131"/>
      <c r="B6" s="131"/>
      <c r="C6" s="131"/>
      <c r="D6" s="131"/>
      <c r="E6" s="131"/>
      <c r="F6" s="131"/>
    </row>
    <row r="7" spans="1:6" ht="12.75" customHeight="1">
      <c r="A7" s="131"/>
      <c r="B7" s="131"/>
      <c r="C7" s="131"/>
      <c r="D7" s="131"/>
      <c r="E7" s="131"/>
      <c r="F7" s="131"/>
    </row>
    <row r="8" spans="1:6" ht="12.75" customHeight="1">
      <c r="A8" s="131"/>
      <c r="B8" s="131"/>
      <c r="C8" s="131"/>
      <c r="D8" s="131"/>
      <c r="E8" s="131"/>
      <c r="F8" s="131"/>
    </row>
    <row r="9" spans="1:6" ht="12.75" customHeight="1">
      <c r="A9" s="131"/>
      <c r="B9" s="131"/>
      <c r="C9" s="131"/>
      <c r="D9" s="131"/>
      <c r="E9" s="131"/>
      <c r="F9" s="131"/>
    </row>
    <row r="10" spans="1:6" ht="12.75" customHeight="1">
      <c r="A10" s="131"/>
      <c r="B10" s="131"/>
      <c r="C10" s="131"/>
      <c r="D10" s="131"/>
      <c r="E10" s="131"/>
      <c r="F10" s="131"/>
    </row>
    <row r="11" spans="1:6" ht="12.75" customHeight="1">
      <c r="A11" s="131"/>
      <c r="B11" s="131"/>
      <c r="C11" s="131"/>
      <c r="D11" s="131"/>
      <c r="E11" s="131"/>
      <c r="F11" s="131"/>
    </row>
    <row r="12" spans="1:6" ht="12.75" customHeight="1">
      <c r="A12" s="131"/>
      <c r="B12" s="131"/>
      <c r="C12" s="131"/>
      <c r="D12" s="131"/>
      <c r="E12" s="131"/>
      <c r="F12" s="131"/>
    </row>
    <row r="13" spans="1:6" ht="12.75" customHeight="1">
      <c r="A13" s="131"/>
      <c r="B13" s="131"/>
      <c r="C13" s="131"/>
      <c r="D13" s="131"/>
      <c r="E13" s="131"/>
      <c r="F13" s="131"/>
    </row>
    <row r="14" spans="1:6" ht="12.75" customHeight="1">
      <c r="A14" s="131"/>
      <c r="B14" s="131"/>
      <c r="C14" s="131"/>
      <c r="D14" s="131"/>
      <c r="E14" s="131"/>
      <c r="F14" s="131"/>
    </row>
    <row r="15" spans="1:6" ht="12.75" customHeight="1">
      <c r="A15" s="131"/>
      <c r="B15" s="131"/>
      <c r="C15" s="131"/>
      <c r="D15" s="131"/>
      <c r="E15" s="131"/>
      <c r="F15" s="131"/>
    </row>
    <row r="16" spans="1:6" ht="12.75" customHeight="1">
      <c r="A16" s="131"/>
      <c r="B16" s="131"/>
      <c r="C16" s="131"/>
      <c r="D16" s="131"/>
      <c r="E16" s="131"/>
      <c r="F16" s="131"/>
    </row>
    <row r="17" spans="1:6" ht="12.75" customHeight="1">
      <c r="A17" s="131"/>
      <c r="B17" s="131"/>
      <c r="C17" s="131"/>
      <c r="D17" s="131"/>
      <c r="E17" s="131"/>
      <c r="F17" s="131"/>
    </row>
    <row r="18" spans="1:6" ht="12.75" customHeight="1">
      <c r="A18" s="131"/>
      <c r="B18" s="131"/>
      <c r="C18" s="131"/>
      <c r="D18" s="131"/>
      <c r="E18" s="131"/>
      <c r="F18" s="131"/>
    </row>
    <row r="19" spans="1:6" ht="12.75" customHeight="1">
      <c r="A19" s="131"/>
      <c r="B19" s="131"/>
      <c r="C19" s="131"/>
      <c r="D19" s="131"/>
      <c r="E19" s="131"/>
      <c r="F19" s="131"/>
    </row>
    <row r="20" spans="1:6" ht="12.75" customHeight="1">
      <c r="A20" s="131"/>
      <c r="B20" s="131"/>
      <c r="C20" s="131"/>
      <c r="D20" s="131"/>
      <c r="E20" s="131"/>
      <c r="F20" s="131"/>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A1:N47"/>
  <sheetViews>
    <sheetView workbookViewId="0"/>
  </sheetViews>
  <sheetFormatPr baseColWidth="10" defaultColWidth="17.140625" defaultRowHeight="12.75" customHeight="1"/>
  <cols>
    <col min="1" max="1" width="30.42578125" customWidth="1"/>
    <col min="2" max="2" width="42.7109375" customWidth="1"/>
    <col min="3" max="12" width="9.28515625" customWidth="1"/>
  </cols>
  <sheetData>
    <row r="1" spans="1:14">
      <c r="A1" s="131"/>
      <c r="B1" s="131"/>
      <c r="C1" s="131"/>
      <c r="D1" s="131"/>
      <c r="E1" s="131"/>
      <c r="F1" s="131"/>
      <c r="G1" s="131"/>
      <c r="H1" s="131"/>
      <c r="I1" s="131"/>
      <c r="J1" s="131"/>
      <c r="K1" s="131"/>
      <c r="L1" s="131"/>
      <c r="M1" s="131"/>
      <c r="N1" s="131"/>
    </row>
    <row r="2" spans="1:14">
      <c r="A2" s="131"/>
      <c r="B2" s="131"/>
      <c r="C2" s="131"/>
      <c r="D2" s="131"/>
      <c r="E2" s="131"/>
      <c r="F2" s="131"/>
      <c r="G2" s="131"/>
      <c r="H2" s="131"/>
      <c r="I2" s="131"/>
      <c r="J2" s="131"/>
      <c r="K2" s="131"/>
      <c r="L2" s="131"/>
      <c r="M2" s="131"/>
      <c r="N2" s="131"/>
    </row>
    <row r="3" spans="1:14">
      <c r="A3" s="131"/>
      <c r="B3" s="131"/>
      <c r="C3" s="131"/>
      <c r="D3" s="131"/>
      <c r="E3" s="131"/>
      <c r="F3" s="131"/>
      <c r="G3" s="131"/>
      <c r="H3" s="131"/>
      <c r="I3" s="131"/>
      <c r="J3" s="131"/>
      <c r="K3" s="131"/>
      <c r="L3" s="131"/>
      <c r="M3" s="131"/>
      <c r="N3" s="131"/>
    </row>
    <row r="4" spans="1:14" ht="15" customHeight="1">
      <c r="A4" s="131"/>
      <c r="B4" s="249" t="s">
        <v>396</v>
      </c>
      <c r="C4" s="131"/>
      <c r="D4" s="131"/>
      <c r="E4" s="131"/>
      <c r="F4" s="131"/>
      <c r="G4" s="131"/>
      <c r="H4" s="131"/>
      <c r="I4" s="131"/>
      <c r="J4" s="131"/>
      <c r="K4" s="131"/>
      <c r="L4" s="131"/>
      <c r="M4" s="131"/>
      <c r="N4" s="131"/>
    </row>
    <row r="5" spans="1:14" ht="15" customHeight="1">
      <c r="A5" s="131"/>
      <c r="B5" s="249" t="s">
        <v>397</v>
      </c>
      <c r="C5" s="131"/>
      <c r="D5" s="131"/>
      <c r="E5" s="131"/>
      <c r="F5" s="131"/>
      <c r="G5" s="131"/>
      <c r="H5" s="131"/>
      <c r="I5" s="131"/>
      <c r="J5" s="131"/>
      <c r="K5" s="131"/>
      <c r="L5" s="131"/>
      <c r="M5" s="131"/>
      <c r="N5" s="131"/>
    </row>
    <row r="6" spans="1:14">
      <c r="A6" s="131"/>
      <c r="B6" s="131"/>
      <c r="C6" s="131"/>
      <c r="D6" s="131"/>
      <c r="E6" s="131"/>
      <c r="F6" s="131"/>
      <c r="G6" s="131"/>
      <c r="H6" s="131"/>
      <c r="I6" s="131"/>
      <c r="J6" s="131"/>
      <c r="K6" s="131"/>
      <c r="L6" s="131"/>
      <c r="M6" s="131"/>
      <c r="N6" s="131"/>
    </row>
    <row r="7" spans="1:14" ht="15" customHeight="1">
      <c r="A7" s="131"/>
      <c r="B7" s="249" t="s">
        <v>398</v>
      </c>
      <c r="C7" s="131"/>
      <c r="D7" s="131"/>
      <c r="E7" s="131"/>
      <c r="F7" s="131"/>
      <c r="G7" s="131"/>
      <c r="H7" s="131"/>
      <c r="I7" s="131"/>
      <c r="J7" s="131"/>
      <c r="K7" s="131"/>
      <c r="L7" s="131"/>
      <c r="M7" s="131"/>
      <c r="N7" s="131"/>
    </row>
    <row r="8" spans="1:14">
      <c r="A8" s="131"/>
      <c r="B8" s="131"/>
      <c r="C8" s="131"/>
      <c r="D8" s="131"/>
      <c r="E8" s="131"/>
      <c r="F8" s="131"/>
      <c r="G8" s="131"/>
      <c r="H8" s="131"/>
      <c r="I8" s="131"/>
      <c r="J8" s="131"/>
      <c r="K8" s="131"/>
      <c r="L8" s="131"/>
      <c r="M8" s="131"/>
      <c r="N8" s="131"/>
    </row>
    <row r="9" spans="1:14" ht="15" customHeight="1">
      <c r="A9" s="131"/>
      <c r="B9" s="249" t="s">
        <v>399</v>
      </c>
      <c r="C9" s="131"/>
      <c r="D9" s="131"/>
      <c r="E9" s="131"/>
      <c r="F9" s="131"/>
      <c r="G9" s="131"/>
      <c r="H9" s="131"/>
      <c r="I9" s="131"/>
      <c r="J9" s="131"/>
      <c r="K9" s="131"/>
      <c r="L9" s="131"/>
      <c r="M9" s="131"/>
      <c r="N9" s="131"/>
    </row>
    <row r="10" spans="1:14">
      <c r="A10" s="131"/>
      <c r="B10" s="131"/>
      <c r="C10" s="131"/>
      <c r="D10" s="131"/>
      <c r="E10" s="131"/>
      <c r="F10" s="131"/>
      <c r="G10" s="131"/>
      <c r="H10" s="131"/>
      <c r="I10" s="131"/>
      <c r="J10" s="131"/>
      <c r="K10" s="131"/>
      <c r="L10" s="131"/>
      <c r="M10" s="131"/>
      <c r="N10" s="131"/>
    </row>
    <row r="11" spans="1:14" ht="15" customHeight="1">
      <c r="A11" s="131"/>
      <c r="B11" s="249" t="s">
        <v>400</v>
      </c>
      <c r="C11" s="131"/>
      <c r="D11" s="131"/>
      <c r="E11" s="131"/>
      <c r="F11" s="131"/>
      <c r="G11" s="131"/>
      <c r="H11" s="131"/>
      <c r="I11" s="131"/>
      <c r="J11" s="131"/>
      <c r="K11" s="131"/>
      <c r="L11" s="131"/>
      <c r="M11" s="131"/>
      <c r="N11" s="131"/>
    </row>
    <row r="12" spans="1:14" ht="15" customHeight="1">
      <c r="A12" s="131"/>
      <c r="B12" s="249" t="s">
        <v>401</v>
      </c>
      <c r="C12" s="131"/>
      <c r="D12" s="131"/>
      <c r="E12" s="131"/>
      <c r="F12" s="131"/>
      <c r="G12" s="131"/>
      <c r="H12" s="131"/>
      <c r="I12" s="131"/>
      <c r="J12" s="131"/>
      <c r="K12" s="131"/>
      <c r="L12" s="131"/>
      <c r="M12" s="131"/>
      <c r="N12" s="131"/>
    </row>
    <row r="13" spans="1:14" ht="15" customHeight="1">
      <c r="A13" s="131"/>
      <c r="B13" s="249" t="s">
        <v>402</v>
      </c>
      <c r="C13" s="131"/>
      <c r="D13" s="131"/>
      <c r="E13" s="131"/>
      <c r="F13" s="131"/>
      <c r="G13" s="131"/>
      <c r="H13" s="131"/>
      <c r="I13" s="131"/>
      <c r="J13" s="131"/>
      <c r="K13" s="131"/>
      <c r="L13" s="131"/>
      <c r="M13" s="131"/>
      <c r="N13" s="131"/>
    </row>
    <row r="14" spans="1:14">
      <c r="A14" s="131"/>
      <c r="B14" s="131"/>
      <c r="C14" s="131"/>
      <c r="D14" s="131"/>
      <c r="E14" s="131"/>
      <c r="F14" s="131"/>
      <c r="G14" s="131"/>
      <c r="H14" s="131"/>
      <c r="I14" s="131"/>
      <c r="J14" s="131"/>
      <c r="K14" s="131"/>
      <c r="L14" s="131"/>
      <c r="M14" s="131"/>
      <c r="N14" s="131"/>
    </row>
    <row r="15" spans="1:14">
      <c r="A15" s="131"/>
      <c r="B15" s="131"/>
      <c r="C15" s="131"/>
      <c r="D15" s="131"/>
      <c r="E15" s="131"/>
      <c r="F15" s="131"/>
      <c r="G15" s="131"/>
      <c r="H15" s="131"/>
      <c r="I15" s="131"/>
      <c r="J15" s="131"/>
      <c r="K15" s="131"/>
      <c r="L15" s="131"/>
      <c r="M15" s="131"/>
      <c r="N15" s="131"/>
    </row>
    <row r="16" spans="1:14">
      <c r="A16" s="131"/>
      <c r="B16" s="234"/>
      <c r="C16" s="234"/>
      <c r="D16" s="131"/>
      <c r="E16" s="131"/>
      <c r="F16" s="131"/>
      <c r="G16" s="131"/>
      <c r="H16" s="131"/>
      <c r="I16" s="131"/>
      <c r="J16" s="131"/>
      <c r="K16" s="131"/>
      <c r="L16" s="131"/>
      <c r="M16" s="131"/>
      <c r="N16" s="131"/>
    </row>
    <row r="17" spans="1:14">
      <c r="A17" s="143"/>
      <c r="B17" s="264" t="s">
        <v>403</v>
      </c>
      <c r="C17" s="248">
        <v>3</v>
      </c>
      <c r="D17" s="172"/>
      <c r="E17" s="131"/>
      <c r="F17" s="131"/>
      <c r="G17" s="131"/>
      <c r="H17" s="131"/>
      <c r="I17" s="131"/>
      <c r="J17" s="131"/>
      <c r="K17" s="131"/>
      <c r="L17" s="131"/>
      <c r="M17" s="131"/>
      <c r="N17" s="131"/>
    </row>
    <row r="18" spans="1:14">
      <c r="A18" s="143"/>
      <c r="B18" s="264" t="s">
        <v>404</v>
      </c>
      <c r="C18" s="248">
        <v>3</v>
      </c>
      <c r="D18" s="172"/>
      <c r="E18" s="131"/>
      <c r="F18" s="131"/>
      <c r="G18" s="131"/>
      <c r="H18" s="131"/>
      <c r="I18" s="131"/>
      <c r="J18" s="131"/>
      <c r="K18" s="131"/>
      <c r="L18" s="131"/>
      <c r="M18" s="131"/>
      <c r="N18" s="131"/>
    </row>
    <row r="19" spans="1:14">
      <c r="A19" s="143"/>
      <c r="B19" s="264" t="s">
        <v>405</v>
      </c>
      <c r="C19" s="248">
        <v>6</v>
      </c>
      <c r="D19" s="172"/>
      <c r="E19" s="131"/>
      <c r="F19" s="131"/>
      <c r="G19" s="131"/>
      <c r="H19" s="131"/>
      <c r="I19" s="131"/>
      <c r="J19" s="131"/>
      <c r="K19" s="131"/>
      <c r="L19" s="131"/>
      <c r="M19" s="131"/>
      <c r="N19" s="131"/>
    </row>
    <row r="20" spans="1:14">
      <c r="A20" s="143"/>
      <c r="B20" s="162" t="s">
        <v>406</v>
      </c>
      <c r="C20" s="248">
        <v>1.25</v>
      </c>
      <c r="D20" s="172"/>
      <c r="E20" s="131"/>
      <c r="F20" s="131"/>
      <c r="G20" s="131"/>
      <c r="H20" s="131"/>
      <c r="I20" s="131"/>
      <c r="J20" s="131"/>
      <c r="K20" s="131"/>
      <c r="L20" s="131"/>
      <c r="M20" s="131"/>
      <c r="N20" s="131"/>
    </row>
    <row r="21" spans="1:14">
      <c r="A21" s="143"/>
      <c r="B21" s="162" t="s">
        <v>407</v>
      </c>
      <c r="C21" s="248">
        <v>2.5</v>
      </c>
      <c r="D21" s="172"/>
      <c r="E21" s="131"/>
      <c r="F21" s="131"/>
      <c r="G21" s="131"/>
      <c r="H21" s="131"/>
      <c r="I21" s="131"/>
      <c r="J21" s="131"/>
      <c r="K21" s="131"/>
      <c r="L21" s="131"/>
      <c r="M21" s="131"/>
      <c r="N21" s="131"/>
    </row>
    <row r="22" spans="1:14">
      <c r="A22" s="143"/>
      <c r="B22" s="162" t="s">
        <v>408</v>
      </c>
      <c r="C22" s="248">
        <v>5</v>
      </c>
      <c r="D22" s="172"/>
      <c r="E22" s="131"/>
      <c r="F22" s="131"/>
      <c r="G22" s="131"/>
      <c r="H22" s="131"/>
      <c r="I22" s="131"/>
      <c r="J22" s="131"/>
      <c r="K22" s="131"/>
      <c r="L22" s="131"/>
      <c r="M22" s="131"/>
      <c r="N22" s="131"/>
    </row>
    <row r="23" spans="1:14">
      <c r="A23" s="143"/>
      <c r="B23" s="162" t="s">
        <v>409</v>
      </c>
      <c r="C23" s="248">
        <v>1.25</v>
      </c>
      <c r="D23" s="172"/>
      <c r="E23" s="131"/>
      <c r="F23" s="131"/>
      <c r="G23" s="131"/>
      <c r="H23" s="131"/>
      <c r="I23" s="131"/>
      <c r="J23" s="131"/>
      <c r="K23" s="131"/>
      <c r="L23" s="131"/>
      <c r="M23" s="131"/>
      <c r="N23" s="131"/>
    </row>
    <row r="24" spans="1:14">
      <c r="A24" s="143"/>
      <c r="B24" s="162" t="s">
        <v>410</v>
      </c>
      <c r="C24" s="248">
        <v>2.5</v>
      </c>
      <c r="D24" s="172"/>
      <c r="E24" s="131"/>
      <c r="F24" s="131"/>
      <c r="G24" s="131"/>
      <c r="H24" s="131"/>
      <c r="I24" s="131"/>
      <c r="J24" s="131"/>
      <c r="K24" s="131"/>
      <c r="L24" s="131"/>
      <c r="M24" s="131"/>
      <c r="N24" s="131"/>
    </row>
    <row r="25" spans="1:14">
      <c r="A25" s="143"/>
      <c r="B25" s="162" t="s">
        <v>411</v>
      </c>
      <c r="C25" s="248">
        <v>5</v>
      </c>
      <c r="D25" s="172"/>
      <c r="E25" s="131"/>
      <c r="F25" s="131"/>
      <c r="G25" s="131"/>
      <c r="H25" s="131"/>
      <c r="I25" s="131"/>
      <c r="J25" s="131"/>
      <c r="K25" s="131"/>
      <c r="L25" s="131"/>
      <c r="M25" s="131"/>
      <c r="N25" s="131"/>
    </row>
    <row r="26" spans="1:14">
      <c r="A26" s="143"/>
      <c r="B26" s="162" t="s">
        <v>412</v>
      </c>
      <c r="C26" s="248">
        <v>3.6</v>
      </c>
      <c r="D26" s="172"/>
      <c r="E26" s="131"/>
      <c r="F26" s="131"/>
      <c r="G26" s="131"/>
      <c r="H26" s="131"/>
      <c r="I26" s="131"/>
      <c r="J26" s="131"/>
      <c r="K26" s="131"/>
      <c r="L26" s="131"/>
      <c r="M26" s="131"/>
      <c r="N26" s="131"/>
    </row>
    <row r="27" spans="1:14">
      <c r="A27" s="143"/>
      <c r="B27" s="162" t="s">
        <v>413</v>
      </c>
      <c r="C27" s="248">
        <v>3.6</v>
      </c>
      <c r="D27" s="172"/>
      <c r="E27" s="131"/>
      <c r="F27" s="131"/>
      <c r="G27" s="131"/>
      <c r="H27" s="131"/>
      <c r="I27" s="131"/>
      <c r="J27" s="131"/>
      <c r="K27" s="131"/>
      <c r="L27" s="131"/>
      <c r="M27" s="131"/>
      <c r="N27" s="131"/>
    </row>
    <row r="28" spans="1:14">
      <c r="A28" s="143"/>
      <c r="B28" s="162" t="s">
        <v>414</v>
      </c>
      <c r="C28" s="248">
        <v>3.6</v>
      </c>
      <c r="D28" s="172"/>
      <c r="E28" s="131"/>
      <c r="F28" s="131"/>
      <c r="G28" s="131"/>
      <c r="H28" s="131"/>
      <c r="I28" s="131"/>
      <c r="J28" s="131"/>
      <c r="K28" s="131"/>
      <c r="L28" s="131"/>
      <c r="M28" s="131"/>
      <c r="N28" s="131"/>
    </row>
    <row r="29" spans="1:14">
      <c r="A29" s="131"/>
      <c r="B29" s="139"/>
      <c r="C29" s="139"/>
      <c r="D29" s="131"/>
      <c r="E29" s="131"/>
      <c r="F29" s="131"/>
      <c r="G29" s="131"/>
      <c r="H29" s="131"/>
      <c r="I29" s="131"/>
      <c r="J29" s="131"/>
      <c r="K29" s="131"/>
      <c r="L29" s="131"/>
      <c r="M29" s="131"/>
      <c r="N29" s="131"/>
    </row>
    <row r="30" spans="1:14">
      <c r="A30" s="234"/>
      <c r="B30" s="131"/>
      <c r="C30" s="131"/>
      <c r="D30" s="131"/>
      <c r="E30" s="131"/>
      <c r="F30" s="131"/>
      <c r="G30" s="131"/>
      <c r="H30" s="131"/>
      <c r="I30" s="131"/>
      <c r="J30" s="131"/>
      <c r="K30" s="131"/>
      <c r="L30" s="131"/>
      <c r="M30" s="131"/>
      <c r="N30" s="131"/>
    </row>
    <row r="31" spans="1:14" ht="54" customHeight="1">
      <c r="A31" s="112" t="s">
        <v>41</v>
      </c>
      <c r="B31" s="322" t="s">
        <v>117</v>
      </c>
      <c r="C31" s="323"/>
      <c r="D31" s="324" t="s">
        <v>118</v>
      </c>
      <c r="E31" s="323"/>
      <c r="F31" s="325" t="s">
        <v>44</v>
      </c>
      <c r="G31" s="326"/>
      <c r="H31" s="326"/>
      <c r="I31" s="326"/>
      <c r="J31" s="326"/>
      <c r="K31" s="326"/>
      <c r="L31" s="326"/>
      <c r="M31" s="252" t="s">
        <v>57</v>
      </c>
      <c r="N31" s="44" t="s">
        <v>59</v>
      </c>
    </row>
    <row r="32" spans="1:14" ht="36" customHeight="1">
      <c r="A32" s="273" t="s">
        <v>45</v>
      </c>
      <c r="B32" s="168" t="s">
        <v>46</v>
      </c>
      <c r="C32" s="278" t="s">
        <v>47</v>
      </c>
      <c r="D32" s="220" t="s">
        <v>48</v>
      </c>
      <c r="E32" s="278" t="s">
        <v>49</v>
      </c>
      <c r="F32" s="220" t="s">
        <v>50</v>
      </c>
      <c r="G32" s="278" t="s">
        <v>51</v>
      </c>
      <c r="H32" s="114" t="s">
        <v>52</v>
      </c>
      <c r="I32" s="278" t="s">
        <v>53</v>
      </c>
      <c r="J32" s="114" t="s">
        <v>54</v>
      </c>
      <c r="K32" s="278" t="s">
        <v>55</v>
      </c>
      <c r="L32" s="114" t="s">
        <v>56</v>
      </c>
      <c r="M32" s="172"/>
      <c r="N32" s="44"/>
    </row>
    <row r="33" spans="1:14" ht="14.25" customHeight="1">
      <c r="A33" s="264" t="s">
        <v>403</v>
      </c>
      <c r="B33" s="248">
        <v>3</v>
      </c>
      <c r="C33" s="245"/>
      <c r="D33" s="86"/>
      <c r="E33" s="245"/>
      <c r="F33" s="86"/>
      <c r="G33" s="245"/>
      <c r="H33" s="86"/>
      <c r="I33" s="245"/>
      <c r="J33" s="86"/>
      <c r="K33" s="245"/>
      <c r="L33" s="86"/>
      <c r="M33" s="106">
        <f t="shared" ref="M33:M44" si="0">(((((((((C33+D33)+E33)+F33)+G33)+H33)+I33)+J33)+K33)+L33)*B33</f>
        <v>0</v>
      </c>
      <c r="N33" s="157"/>
    </row>
    <row r="34" spans="1:14" ht="14.25" customHeight="1">
      <c r="A34" s="264" t="s">
        <v>404</v>
      </c>
      <c r="B34" s="248">
        <v>3</v>
      </c>
      <c r="C34" s="245"/>
      <c r="D34" s="86"/>
      <c r="E34" s="245"/>
      <c r="F34" s="86"/>
      <c r="G34" s="245"/>
      <c r="H34" s="86"/>
      <c r="I34" s="245"/>
      <c r="J34" s="86"/>
      <c r="K34" s="245"/>
      <c r="L34" s="86"/>
      <c r="M34" s="106">
        <f t="shared" si="0"/>
        <v>0</v>
      </c>
      <c r="N34" s="157"/>
    </row>
    <row r="35" spans="1:14" ht="14.25" customHeight="1">
      <c r="A35" s="264" t="s">
        <v>405</v>
      </c>
      <c r="B35" s="248">
        <v>6</v>
      </c>
      <c r="C35" s="245"/>
      <c r="D35" s="86"/>
      <c r="E35" s="245"/>
      <c r="F35" s="86"/>
      <c r="G35" s="245"/>
      <c r="H35" s="86"/>
      <c r="I35" s="245"/>
      <c r="J35" s="86"/>
      <c r="K35" s="245"/>
      <c r="L35" s="86"/>
      <c r="M35" s="106">
        <f t="shared" si="0"/>
        <v>0</v>
      </c>
      <c r="N35" s="157"/>
    </row>
    <row r="36" spans="1:14" ht="14.25" customHeight="1">
      <c r="A36" s="162" t="s">
        <v>406</v>
      </c>
      <c r="B36" s="248">
        <v>1.25</v>
      </c>
      <c r="C36" s="245"/>
      <c r="D36" s="86"/>
      <c r="E36" s="245"/>
      <c r="F36" s="86"/>
      <c r="G36" s="245"/>
      <c r="H36" s="86"/>
      <c r="I36" s="245"/>
      <c r="J36" s="86"/>
      <c r="K36" s="245"/>
      <c r="L36" s="86"/>
      <c r="M36" s="106">
        <f t="shared" si="0"/>
        <v>0</v>
      </c>
      <c r="N36" s="157"/>
    </row>
    <row r="37" spans="1:14" ht="14.25" customHeight="1">
      <c r="A37" s="162" t="s">
        <v>407</v>
      </c>
      <c r="B37" s="248">
        <v>2.5</v>
      </c>
      <c r="C37" s="245"/>
      <c r="D37" s="86"/>
      <c r="E37" s="245"/>
      <c r="F37" s="86"/>
      <c r="G37" s="245"/>
      <c r="H37" s="86"/>
      <c r="I37" s="245"/>
      <c r="J37" s="86"/>
      <c r="K37" s="245"/>
      <c r="L37" s="86"/>
      <c r="M37" s="106">
        <f t="shared" si="0"/>
        <v>0</v>
      </c>
      <c r="N37" s="157"/>
    </row>
    <row r="38" spans="1:14" ht="14.25" customHeight="1">
      <c r="A38" s="162" t="s">
        <v>408</v>
      </c>
      <c r="B38" s="248">
        <v>5</v>
      </c>
      <c r="C38" s="245"/>
      <c r="D38" s="86"/>
      <c r="E38" s="245"/>
      <c r="F38" s="86"/>
      <c r="G38" s="245"/>
      <c r="H38" s="86"/>
      <c r="I38" s="245"/>
      <c r="J38" s="86"/>
      <c r="K38" s="245"/>
      <c r="L38" s="86"/>
      <c r="M38" s="106">
        <f t="shared" si="0"/>
        <v>0</v>
      </c>
      <c r="N38" s="157"/>
    </row>
    <row r="39" spans="1:14" ht="14.25" customHeight="1">
      <c r="A39" s="162" t="s">
        <v>409</v>
      </c>
      <c r="B39" s="248">
        <v>1.25</v>
      </c>
      <c r="C39" s="245"/>
      <c r="D39" s="86"/>
      <c r="E39" s="245"/>
      <c r="F39" s="86"/>
      <c r="G39" s="245"/>
      <c r="H39" s="86"/>
      <c r="I39" s="245"/>
      <c r="J39" s="86"/>
      <c r="K39" s="245"/>
      <c r="L39" s="86"/>
      <c r="M39" s="106">
        <f t="shared" si="0"/>
        <v>0</v>
      </c>
      <c r="N39" s="157"/>
    </row>
    <row r="40" spans="1:14" ht="14.25" customHeight="1">
      <c r="A40" s="162" t="s">
        <v>410</v>
      </c>
      <c r="B40" s="248">
        <v>2.5</v>
      </c>
      <c r="C40" s="245"/>
      <c r="D40" s="86"/>
      <c r="E40" s="245"/>
      <c r="F40" s="86"/>
      <c r="G40" s="245"/>
      <c r="H40" s="86"/>
      <c r="I40" s="245"/>
      <c r="J40" s="86"/>
      <c r="K40" s="245"/>
      <c r="L40" s="86"/>
      <c r="M40" s="106">
        <f t="shared" si="0"/>
        <v>0</v>
      </c>
      <c r="N40" s="157"/>
    </row>
    <row r="41" spans="1:14" ht="14.25" customHeight="1">
      <c r="A41" s="162" t="s">
        <v>411</v>
      </c>
      <c r="B41" s="248">
        <v>5</v>
      </c>
      <c r="C41" s="245"/>
      <c r="D41" s="86"/>
      <c r="E41" s="245"/>
      <c r="F41" s="86"/>
      <c r="G41" s="245"/>
      <c r="H41" s="86"/>
      <c r="I41" s="245"/>
      <c r="J41" s="86"/>
      <c r="K41" s="245"/>
      <c r="L41" s="86"/>
      <c r="M41" s="106">
        <f t="shared" si="0"/>
        <v>0</v>
      </c>
      <c r="N41" s="157"/>
    </row>
    <row r="42" spans="1:14" ht="14.25" customHeight="1">
      <c r="A42" s="162" t="s">
        <v>412</v>
      </c>
      <c r="B42" s="248">
        <v>3.6</v>
      </c>
      <c r="C42" s="245"/>
      <c r="D42" s="86"/>
      <c r="E42" s="245"/>
      <c r="F42" s="86"/>
      <c r="G42" s="245"/>
      <c r="H42" s="86"/>
      <c r="I42" s="245"/>
      <c r="J42" s="86"/>
      <c r="K42" s="245"/>
      <c r="L42" s="86"/>
      <c r="M42" s="106">
        <f t="shared" si="0"/>
        <v>0</v>
      </c>
      <c r="N42" s="157"/>
    </row>
    <row r="43" spans="1:14" ht="14.25" customHeight="1">
      <c r="A43" s="162" t="s">
        <v>413</v>
      </c>
      <c r="B43" s="248">
        <v>3.6</v>
      </c>
      <c r="C43" s="245"/>
      <c r="D43" s="86"/>
      <c r="E43" s="245"/>
      <c r="F43" s="86"/>
      <c r="G43" s="245"/>
      <c r="H43" s="86"/>
      <c r="I43" s="245"/>
      <c r="J43" s="86"/>
      <c r="K43" s="245"/>
      <c r="L43" s="86"/>
      <c r="M43" s="106">
        <f t="shared" si="0"/>
        <v>0</v>
      </c>
      <c r="N43" s="157"/>
    </row>
    <row r="44" spans="1:14" ht="14.25" customHeight="1">
      <c r="A44" s="162" t="s">
        <v>414</v>
      </c>
      <c r="B44" s="248">
        <v>3.6</v>
      </c>
      <c r="C44" s="245"/>
      <c r="D44" s="86"/>
      <c r="E44" s="245"/>
      <c r="F44" s="86"/>
      <c r="G44" s="245"/>
      <c r="H44" s="86"/>
      <c r="I44" s="245"/>
      <c r="J44" s="86"/>
      <c r="K44" s="245"/>
      <c r="L44" s="86"/>
      <c r="M44" s="106">
        <f t="shared" si="0"/>
        <v>0</v>
      </c>
      <c r="N44" s="157"/>
    </row>
    <row r="45" spans="1:14" ht="15" customHeight="1">
      <c r="A45" s="294" t="s">
        <v>91</v>
      </c>
      <c r="B45" s="289"/>
      <c r="C45" s="265" t="e">
        <f>(((((((((((((((((C33*B33)+(C34*B34))+(C35*B35))+(C36*B36))+(C37*B37))+(C39*B39))+(C40*B40))+(C41*B41))+(C42*B42))+(C43*B43))+(C44*B44))+(#REF!*#REF!))+(#REF!*#REF!))+(#REF!*#REF!))+(#REF!*#REF!))+(#REF!*#REF!))+(#REF!*#REF!))+(#REF!*#REF!)</f>
        <v>#REF!</v>
      </c>
      <c r="D45" s="123" t="e">
        <f>(((((((((((((((((D33*C33)+(D34*C34))+(D35*C35))+(D36*C36))+(D37*C37))+(D39*C39))+(D40*C40))+(D41*C41))+(D42*C42))+(D43*C43))+(D44*C44))+(#REF!*#REF!))+(#REF!*#REF!))+(#REF!*#REF!))+(#REF!*#REF!))+(#REF!*#REF!))+(#REF!*#REF!))+(#REF!*#REF!)</f>
        <v>#REF!</v>
      </c>
      <c r="E45" s="265" t="e">
        <f>(((((((((((((((((E33*D33)+(E34*D34))+(E35*D35))+(E36*D36))+(E37*D37))+(E39*D39))+(E40*D40))+(E41*D41))+(E42*D42))+(E43*D43))+(E44*D44))+(#REF!*#REF!))+(#REF!*#REF!))+(#REF!*#REF!))+(#REF!*#REF!))+(#REF!*#REF!))+(#REF!*#REF!))+(#REF!*#REF!)</f>
        <v>#REF!</v>
      </c>
      <c r="F45" s="123" t="e">
        <f>(((((((((((((((((F33*E33)+(F34*E34))+(F35*E35))+(F36*E36))+(F37*E37))+(F39*E39))+(F40*E40))+(F41*E41))+(F42*E42))+(F43*E43))+(F44*E44))+(#REF!*#REF!))+(#REF!*#REF!))+(#REF!*#REF!))+(#REF!*#REF!))+(#REF!*#REF!))+(#REF!*#REF!))+(#REF!*#REF!)</f>
        <v>#REF!</v>
      </c>
      <c r="G45" s="265" t="e">
        <f>(((((((((((((((((G33*F33)+(G34*F34))+(G35*F35))+(G36*F36))+(G37*F37))+(G39*F39))+(G40*F40))+(G41*F41))+(G42*F42))+(G43*F43))+(G44*F44))+(#REF!*#REF!))+(#REF!*#REF!))+(#REF!*#REF!))+(#REF!*#REF!))+(#REF!*#REF!))+(#REF!*#REF!))+(#REF!*#REF!)</f>
        <v>#REF!</v>
      </c>
      <c r="H45" s="123" t="e">
        <f>(((((((((((((((((H33*G33)+(H34*G34))+(H35*G35))+(H36*G36))+(H37*G37))+(H39*G39))+(H40*G40))+(H41*G41))+(H42*G42))+(H43*G43))+(H44*G44))+(#REF!*#REF!))+(#REF!*#REF!))+(#REF!*#REF!))+(#REF!*#REF!))+(#REF!*#REF!))+(#REF!*#REF!))+(#REF!*#REF!)</f>
        <v>#REF!</v>
      </c>
      <c r="I45" s="265" t="e">
        <f>(((((((((((((((((I33*H33)+(I34*H34))+(I35*H35))+(I36*H36))+(I37*H37))+(I39*H39))+(I40*H40))+(I41*H41))+(I42*H42))+(I43*H43))+(I44*H44))+(#REF!*#REF!))+(#REF!*#REF!))+(#REF!*#REF!))+(#REF!*#REF!))+(#REF!*#REF!))+(#REF!*#REF!))+(#REF!*#REF!)</f>
        <v>#REF!</v>
      </c>
      <c r="J45" s="123" t="e">
        <f>(((((((((((((((((J33*I33)+(J34*I34))+(J35*I35))+(J36*I36))+(J37*I37))+(J39*I39))+(J40*I40))+(J41*I41))+(J42*I42))+(J43*I43))+(J44*I44))+(#REF!*#REF!))+(#REF!*#REF!))+(#REF!*#REF!))+(#REF!*#REF!))+(#REF!*#REF!))+(#REF!*#REF!))+(#REF!*#REF!)</f>
        <v>#REF!</v>
      </c>
      <c r="K45" s="265" t="e">
        <f>(((((((((((((((((K33*J33)+(K34*J34))+(K35*J35))+(K36*J36))+(K37*J37))+(K39*J39))+(K40*J40))+(K41*J41))+(K42*J42))+(K43*J43))+(K44*J44))+(#REF!*#REF!))+(#REF!*#REF!))+(#REF!*#REF!))+(#REF!*#REF!))+(#REF!*#REF!))+(#REF!*#REF!))+(#REF!*#REF!)</f>
        <v>#REF!</v>
      </c>
      <c r="L45" s="123" t="e">
        <f>(((((((((((((((((L33*K33)+(L34*K34))+(L35*K35))+(L36*K36))+(L37*K37))+(L39*K39))+(L40*K40))+(L41*K41))+(L42*K42))+(L43*K43))+(L44*K44))+(#REF!*#REF!))+(#REF!*#REF!))+(#REF!*#REF!))+(#REF!*#REF!))+(#REF!*#REF!))+(#REF!*#REF!))+(#REF!*#REF!)</f>
        <v>#REF!</v>
      </c>
      <c r="M45" s="172"/>
      <c r="N45" s="32"/>
    </row>
    <row r="46" spans="1:14" ht="14.25" customHeight="1">
      <c r="A46" s="137"/>
      <c r="B46" s="136"/>
      <c r="C46" s="180"/>
      <c r="D46" s="180"/>
      <c r="E46" s="180"/>
      <c r="F46" s="180"/>
      <c r="G46" s="180"/>
      <c r="H46" s="180"/>
      <c r="I46" s="180"/>
      <c r="J46" s="180"/>
      <c r="K46" s="180"/>
      <c r="L46" s="180"/>
      <c r="M46" s="75"/>
      <c r="N46" s="51"/>
    </row>
    <row r="47" spans="1:14" ht="14.25" customHeight="1">
      <c r="A47" s="22"/>
      <c r="B47" s="219"/>
      <c r="C47" s="255"/>
      <c r="D47" s="255"/>
      <c r="E47" s="255"/>
      <c r="F47" s="255"/>
      <c r="G47" s="255"/>
      <c r="H47" s="255"/>
      <c r="I47" s="255"/>
      <c r="J47" s="255"/>
      <c r="K47" s="255"/>
      <c r="L47" s="255"/>
      <c r="M47" s="75"/>
      <c r="N47" s="51"/>
    </row>
  </sheetData>
  <mergeCells count="4">
    <mergeCell ref="B31:C31"/>
    <mergeCell ref="D31:E31"/>
    <mergeCell ref="F31:L31"/>
    <mergeCell ref="A45:B45"/>
  </mergeCells>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A1:F20"/>
  <sheetViews>
    <sheetView workbookViewId="0"/>
  </sheetViews>
  <sheetFormatPr baseColWidth="10" defaultColWidth="17.140625" defaultRowHeight="12.75" customHeight="1"/>
  <sheetData>
    <row r="1" spans="1:6" ht="12.75" customHeight="1">
      <c r="A1" s="131"/>
      <c r="B1" s="131"/>
      <c r="C1" s="131"/>
      <c r="D1" s="131"/>
      <c r="E1" s="131"/>
      <c r="F1" s="131"/>
    </row>
    <row r="2" spans="1:6" ht="12.75" customHeight="1">
      <c r="A2" s="131"/>
      <c r="B2" s="131"/>
      <c r="C2" s="131"/>
      <c r="D2" s="131"/>
      <c r="E2" s="131"/>
      <c r="F2" s="131"/>
    </row>
    <row r="3" spans="1:6" ht="12.75" customHeight="1">
      <c r="A3" s="131"/>
      <c r="B3" s="131"/>
      <c r="C3" s="131"/>
      <c r="D3" s="131"/>
      <c r="E3" s="131"/>
      <c r="F3" s="131"/>
    </row>
    <row r="4" spans="1:6" ht="12.75" customHeight="1">
      <c r="A4" s="131"/>
      <c r="B4" s="131"/>
      <c r="C4" s="131"/>
      <c r="D4" s="131"/>
      <c r="E4" s="131"/>
      <c r="F4" s="131"/>
    </row>
    <row r="5" spans="1:6" ht="12.75" customHeight="1">
      <c r="A5" s="131"/>
      <c r="B5" s="131"/>
      <c r="C5" s="131"/>
      <c r="D5" s="131"/>
      <c r="E5" s="131"/>
      <c r="F5" s="131"/>
    </row>
    <row r="6" spans="1:6" ht="12.75" customHeight="1">
      <c r="A6" s="131"/>
      <c r="B6" s="131"/>
      <c r="C6" s="131"/>
      <c r="D6" s="131"/>
      <c r="E6" s="131"/>
      <c r="F6" s="131"/>
    </row>
    <row r="7" spans="1:6" ht="12.75" customHeight="1">
      <c r="A7" s="131"/>
      <c r="B7" s="131"/>
      <c r="C7" s="131"/>
      <c r="D7" s="131"/>
      <c r="E7" s="131"/>
      <c r="F7" s="131"/>
    </row>
    <row r="8" spans="1:6" ht="12.75" customHeight="1">
      <c r="A8" s="131"/>
      <c r="B8" s="131"/>
      <c r="C8" s="131"/>
      <c r="D8" s="131"/>
      <c r="E8" s="131"/>
      <c r="F8" s="131"/>
    </row>
    <row r="9" spans="1:6" ht="12.75" customHeight="1">
      <c r="A9" s="131"/>
      <c r="B9" s="131"/>
      <c r="C9" s="131"/>
      <c r="D9" s="131"/>
      <c r="E9" s="131"/>
      <c r="F9" s="131"/>
    </row>
    <row r="10" spans="1:6" ht="12.75" customHeight="1">
      <c r="A10" s="131"/>
      <c r="B10" s="131"/>
      <c r="C10" s="131"/>
      <c r="D10" s="131"/>
      <c r="E10" s="131"/>
      <c r="F10" s="131"/>
    </row>
    <row r="11" spans="1:6" ht="12.75" customHeight="1">
      <c r="A11" s="131"/>
      <c r="B11" s="131"/>
      <c r="C11" s="131"/>
      <c r="D11" s="131"/>
      <c r="E11" s="131"/>
      <c r="F11" s="131"/>
    </row>
    <row r="12" spans="1:6" ht="12.75" customHeight="1">
      <c r="A12" s="131"/>
      <c r="B12" s="131"/>
      <c r="C12" s="131"/>
      <c r="D12" s="131"/>
      <c r="E12" s="131"/>
      <c r="F12" s="131"/>
    </row>
    <row r="13" spans="1:6" ht="12.75" customHeight="1">
      <c r="A13" s="131"/>
      <c r="B13" s="131"/>
      <c r="C13" s="131"/>
      <c r="D13" s="131"/>
      <c r="E13" s="131"/>
      <c r="F13" s="131"/>
    </row>
    <row r="14" spans="1:6" ht="12.75" customHeight="1">
      <c r="A14" s="131"/>
      <c r="B14" s="131"/>
      <c r="C14" s="131"/>
      <c r="D14" s="131"/>
      <c r="E14" s="131"/>
      <c r="F14" s="131"/>
    </row>
    <row r="15" spans="1:6" ht="12.75" customHeight="1">
      <c r="A15" s="131"/>
      <c r="B15" s="131"/>
      <c r="C15" s="131"/>
      <c r="D15" s="131"/>
      <c r="E15" s="131"/>
      <c r="F15" s="131"/>
    </row>
    <row r="16" spans="1:6" ht="12.75" customHeight="1">
      <c r="A16" s="131"/>
      <c r="B16" s="131"/>
      <c r="C16" s="131"/>
      <c r="D16" s="131"/>
      <c r="E16" s="131"/>
      <c r="F16" s="131"/>
    </row>
    <row r="17" spans="1:6" ht="12.75" customHeight="1">
      <c r="A17" s="131"/>
      <c r="B17" s="131"/>
      <c r="C17" s="131"/>
      <c r="D17" s="131"/>
      <c r="E17" s="131"/>
      <c r="F17" s="131"/>
    </row>
    <row r="18" spans="1:6" ht="12.75" customHeight="1">
      <c r="A18" s="131"/>
      <c r="B18" s="131"/>
      <c r="C18" s="131"/>
      <c r="D18" s="131"/>
      <c r="E18" s="131"/>
      <c r="F18" s="131"/>
    </row>
    <row r="19" spans="1:6" ht="12.75" customHeight="1">
      <c r="A19" s="131"/>
      <c r="B19" s="131"/>
      <c r="C19" s="131"/>
      <c r="D19" s="131"/>
      <c r="E19" s="131"/>
      <c r="F19" s="131"/>
    </row>
    <row r="20" spans="1:6" ht="12.75" customHeight="1">
      <c r="A20" s="131"/>
      <c r="B20" s="131"/>
      <c r="C20" s="131"/>
      <c r="D20" s="131"/>
      <c r="E20" s="131"/>
      <c r="F20" s="13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R184"/>
  <sheetViews>
    <sheetView tabSelected="1" topLeftCell="B1" workbookViewId="0">
      <selection activeCell="B163" sqref="B163"/>
    </sheetView>
  </sheetViews>
  <sheetFormatPr baseColWidth="10" defaultColWidth="11.42578125" defaultRowHeight="14.25" customHeight="1"/>
  <cols>
    <col min="1" max="1" width="0" hidden="1"/>
    <col min="2" max="2" width="36" customWidth="1"/>
    <col min="3" max="3" width="8" customWidth="1"/>
    <col min="4" max="9" width="8.5703125" customWidth="1"/>
    <col min="10" max="10" width="8.7109375" customWidth="1"/>
    <col min="11" max="13" width="8.5703125" customWidth="1"/>
    <col min="14" max="14" width="15" style="279" customWidth="1"/>
    <col min="15" max="15" width="10.28515625" style="279" customWidth="1"/>
    <col min="16" max="16" width="23.140625" customWidth="1"/>
    <col min="17" max="17" width="0" hidden="1"/>
  </cols>
  <sheetData>
    <row r="1" spans="1:18" ht="39.75" customHeight="1">
      <c r="A1" s="143"/>
      <c r="B1" s="303" t="s">
        <v>35</v>
      </c>
      <c r="C1" s="288"/>
      <c r="D1" s="288"/>
      <c r="E1" s="288"/>
      <c r="F1" s="288"/>
      <c r="G1" s="288"/>
      <c r="H1" s="288"/>
      <c r="I1" s="288"/>
      <c r="J1" s="288"/>
      <c r="K1" s="288"/>
      <c r="L1" s="288"/>
      <c r="M1" s="288"/>
      <c r="N1" s="288"/>
      <c r="O1" s="288"/>
      <c r="P1" s="288"/>
      <c r="Q1" s="234"/>
      <c r="R1" s="131"/>
    </row>
    <row r="2" spans="1:18" ht="12.75" hidden="1" customHeight="1">
      <c r="A2" s="143"/>
      <c r="B2" s="212"/>
      <c r="C2" s="139"/>
      <c r="D2" s="139"/>
      <c r="E2" s="139"/>
      <c r="F2" s="139"/>
      <c r="G2" s="139"/>
      <c r="H2" s="139"/>
      <c r="I2" s="139"/>
      <c r="J2" s="139"/>
      <c r="K2" s="139"/>
      <c r="L2" s="139"/>
      <c r="M2" s="139"/>
      <c r="N2" s="18"/>
      <c r="O2" s="231"/>
      <c r="P2" s="269"/>
      <c r="Q2" s="217"/>
      <c r="R2" s="172"/>
    </row>
    <row r="3" spans="1:18" ht="26.25" customHeight="1">
      <c r="A3" s="143"/>
      <c r="B3" s="304" t="s">
        <v>36</v>
      </c>
      <c r="C3" s="305"/>
      <c r="D3" s="306"/>
      <c r="E3" s="306"/>
      <c r="F3" s="306"/>
      <c r="G3" s="306"/>
      <c r="H3" s="306"/>
      <c r="I3" s="306"/>
      <c r="J3" s="306"/>
      <c r="K3" s="306"/>
      <c r="L3" s="306"/>
      <c r="M3" s="306"/>
      <c r="N3" s="305"/>
      <c r="O3" s="305"/>
      <c r="P3" s="305"/>
      <c r="Q3" s="262">
        <f>C3</f>
        <v>0</v>
      </c>
      <c r="R3" s="131"/>
    </row>
    <row r="4" spans="1:18" ht="21" customHeight="1">
      <c r="A4" s="143"/>
      <c r="B4" s="237"/>
      <c r="C4" s="307" t="s">
        <v>37</v>
      </c>
      <c r="D4" s="288"/>
      <c r="E4" s="288"/>
      <c r="F4" s="288"/>
      <c r="G4" s="288"/>
      <c r="H4" s="288"/>
      <c r="I4" s="288"/>
      <c r="J4" s="288"/>
      <c r="K4" s="288"/>
      <c r="L4" s="288"/>
      <c r="M4" s="289"/>
      <c r="N4" s="309" t="e">
        <f>((((((((((((((N8+N44)+#REF!)+#REF!)+#REF!)+#REF!)+N67)+#REF!)+#REF!)+N78)+#REF!)+#REF!)+N97)+N135)+N149)+#REF!</f>
        <v>#REF!</v>
      </c>
      <c r="O4" s="242"/>
      <c r="P4" s="253"/>
      <c r="Q4" s="172"/>
      <c r="R4" s="131"/>
    </row>
    <row r="5" spans="1:18" ht="20.25" hidden="1" customHeight="1">
      <c r="A5" s="143"/>
      <c r="B5" s="237"/>
      <c r="C5" s="308"/>
      <c r="D5" s="288"/>
      <c r="E5" s="288"/>
      <c r="F5" s="288"/>
      <c r="G5" s="288"/>
      <c r="H5" s="288"/>
      <c r="I5" s="288"/>
      <c r="J5" s="288"/>
      <c r="K5" s="288"/>
      <c r="L5" s="288"/>
      <c r="M5" s="289"/>
      <c r="N5" s="310"/>
      <c r="O5" s="76"/>
      <c r="P5" s="141"/>
      <c r="Q5" s="172"/>
      <c r="R5" s="131"/>
    </row>
    <row r="6" spans="1:18" ht="21.75" customHeight="1">
      <c r="A6" s="143"/>
      <c r="B6" s="218"/>
      <c r="C6" s="308"/>
      <c r="D6" s="288"/>
      <c r="E6" s="288"/>
      <c r="F6" s="288"/>
      <c r="G6" s="288"/>
      <c r="H6" s="288"/>
      <c r="I6" s="288"/>
      <c r="J6" s="288"/>
      <c r="K6" s="288"/>
      <c r="L6" s="288"/>
      <c r="M6" s="289"/>
      <c r="N6" s="311"/>
      <c r="O6" s="29"/>
      <c r="P6" s="276"/>
      <c r="Q6" s="172"/>
      <c r="R6" s="131"/>
    </row>
    <row r="7" spans="1:18" ht="15" customHeight="1">
      <c r="A7" s="143"/>
      <c r="B7" s="34"/>
      <c r="C7" s="45"/>
      <c r="D7" s="11"/>
      <c r="E7" s="11"/>
      <c r="F7" s="11"/>
      <c r="G7" s="11"/>
      <c r="H7" s="11"/>
      <c r="I7" s="11"/>
      <c r="J7" s="11"/>
      <c r="K7" s="11"/>
      <c r="L7" s="11"/>
      <c r="M7" s="11"/>
      <c r="N7" s="140"/>
      <c r="O7" s="140"/>
      <c r="P7" s="227"/>
      <c r="Q7" s="172"/>
      <c r="R7" s="131"/>
    </row>
    <row r="8" spans="1:18" ht="30.75" customHeight="1">
      <c r="A8" s="121" t="s">
        <v>38</v>
      </c>
      <c r="B8" s="4" t="s">
        <v>29</v>
      </c>
      <c r="C8" s="302" t="s">
        <v>39</v>
      </c>
      <c r="D8" s="288"/>
      <c r="E8" s="288"/>
      <c r="F8" s="288"/>
      <c r="G8" s="288"/>
      <c r="H8" s="288"/>
      <c r="I8" s="288"/>
      <c r="J8" s="288"/>
      <c r="K8" s="288"/>
      <c r="L8" s="288"/>
      <c r="M8" s="289"/>
      <c r="N8" s="179">
        <f>SUM(N11:N40)</f>
        <v>3.5</v>
      </c>
      <c r="O8" s="263">
        <f>SUM(O11:O40)</f>
        <v>1</v>
      </c>
      <c r="P8" s="177" t="s">
        <v>40</v>
      </c>
      <c r="Q8" s="172"/>
      <c r="R8" s="131"/>
    </row>
    <row r="9" spans="1:18" ht="32.25" customHeight="1">
      <c r="A9" s="3" t="s">
        <v>38</v>
      </c>
      <c r="B9" s="155" t="s">
        <v>41</v>
      </c>
      <c r="C9" s="296" t="s">
        <v>42</v>
      </c>
      <c r="D9" s="297"/>
      <c r="E9" s="298" t="s">
        <v>43</v>
      </c>
      <c r="F9" s="297"/>
      <c r="G9" s="299" t="s">
        <v>44</v>
      </c>
      <c r="H9" s="288"/>
      <c r="I9" s="288"/>
      <c r="J9" s="288"/>
      <c r="K9" s="288"/>
      <c r="L9" s="288"/>
      <c r="M9" s="288"/>
      <c r="N9" s="236"/>
      <c r="O9" s="236"/>
      <c r="P9" s="216"/>
      <c r="Q9" s="172"/>
      <c r="R9" s="131"/>
    </row>
    <row r="10" spans="1:18" ht="42.75" customHeight="1">
      <c r="A10" s="3" t="s">
        <v>38</v>
      </c>
      <c r="B10" s="273" t="s">
        <v>45</v>
      </c>
      <c r="C10" s="182" t="s">
        <v>46</v>
      </c>
      <c r="D10" s="278" t="s">
        <v>47</v>
      </c>
      <c r="E10" s="220" t="s">
        <v>48</v>
      </c>
      <c r="F10" s="278" t="s">
        <v>49</v>
      </c>
      <c r="G10" s="220" t="s">
        <v>50</v>
      </c>
      <c r="H10" s="278" t="s">
        <v>51</v>
      </c>
      <c r="I10" s="220" t="s">
        <v>52</v>
      </c>
      <c r="J10" s="278" t="s">
        <v>53</v>
      </c>
      <c r="K10" s="220" t="s">
        <v>54</v>
      </c>
      <c r="L10" s="278" t="s">
        <v>55</v>
      </c>
      <c r="M10" s="220" t="s">
        <v>56</v>
      </c>
      <c r="N10" s="192" t="s">
        <v>57</v>
      </c>
      <c r="O10" s="208" t="s">
        <v>58</v>
      </c>
      <c r="P10" s="149" t="s">
        <v>59</v>
      </c>
      <c r="Q10" s="172"/>
      <c r="R10" s="131"/>
    </row>
    <row r="11" spans="1:18" ht="17.25" customHeight="1">
      <c r="A11" s="3" t="s">
        <v>38</v>
      </c>
      <c r="B11" s="118" t="s">
        <v>60</v>
      </c>
      <c r="C11" s="275">
        <v>1.5</v>
      </c>
      <c r="D11" s="277"/>
      <c r="E11" s="70"/>
      <c r="F11" s="277"/>
      <c r="G11" s="70"/>
      <c r="H11" s="277"/>
      <c r="I11" s="70"/>
      <c r="J11" s="277"/>
      <c r="K11" s="70"/>
      <c r="L11" s="277"/>
      <c r="M11" s="70"/>
      <c r="N11" s="30">
        <f t="shared" ref="N11:N40" si="0">C11*(((((((((D11+E11)+F11)+G11)+H11)+I11)+J11)+K11)+L11)+M11)</f>
        <v>0</v>
      </c>
      <c r="O11" s="105">
        <f t="shared" ref="O11:O37" si="1">((((((((D11+E11)+F11)+G11)+H11)+I11)+J11)+K11)+L11)+M11</f>
        <v>0</v>
      </c>
      <c r="P11" s="89"/>
      <c r="Q11" s="132" t="b">
        <f t="shared" ref="Q11:Q40" si="2">IF((D11&gt;0),"15/09/12")</f>
        <v>0</v>
      </c>
      <c r="R11" s="131"/>
    </row>
    <row r="12" spans="1:18" ht="17.25" customHeight="1">
      <c r="A12" s="3" t="s">
        <v>38</v>
      </c>
      <c r="B12" s="118" t="s">
        <v>61</v>
      </c>
      <c r="C12" s="275">
        <v>2</v>
      </c>
      <c r="D12" s="277"/>
      <c r="E12" s="70"/>
      <c r="F12" s="277"/>
      <c r="G12" s="70"/>
      <c r="H12" s="277"/>
      <c r="I12" s="70"/>
      <c r="J12" s="277"/>
      <c r="K12" s="70"/>
      <c r="L12" s="277"/>
      <c r="M12" s="70"/>
      <c r="N12" s="30">
        <f t="shared" si="0"/>
        <v>0</v>
      </c>
      <c r="O12" s="105">
        <f t="shared" si="1"/>
        <v>0</v>
      </c>
      <c r="P12" s="89"/>
      <c r="Q12" s="132" t="b">
        <f t="shared" si="2"/>
        <v>0</v>
      </c>
      <c r="R12" s="131"/>
    </row>
    <row r="13" spans="1:18" ht="17.25" customHeight="1">
      <c r="A13" s="3" t="s">
        <v>38</v>
      </c>
      <c r="B13" s="118" t="s">
        <v>62</v>
      </c>
      <c r="C13" s="275">
        <v>2</v>
      </c>
      <c r="D13" s="277"/>
      <c r="E13" s="70"/>
      <c r="F13" s="277"/>
      <c r="G13" s="70"/>
      <c r="H13" s="277"/>
      <c r="I13" s="70"/>
      <c r="J13" s="277"/>
      <c r="K13" s="70"/>
      <c r="L13" s="277"/>
      <c r="M13" s="70"/>
      <c r="N13" s="30">
        <f t="shared" si="0"/>
        <v>0</v>
      </c>
      <c r="O13" s="105">
        <f t="shared" si="1"/>
        <v>0</v>
      </c>
      <c r="P13" s="89"/>
      <c r="Q13" s="132" t="b">
        <f t="shared" si="2"/>
        <v>0</v>
      </c>
      <c r="R13" s="131"/>
    </row>
    <row r="14" spans="1:18" ht="17.25" customHeight="1">
      <c r="A14" s="3" t="s">
        <v>38</v>
      </c>
      <c r="B14" s="118" t="s">
        <v>63</v>
      </c>
      <c r="C14" s="275">
        <v>2</v>
      </c>
      <c r="D14" s="277"/>
      <c r="E14" s="70"/>
      <c r="F14" s="277"/>
      <c r="G14" s="70"/>
      <c r="H14" s="277"/>
      <c r="I14" s="70"/>
      <c r="J14" s="277"/>
      <c r="K14" s="70"/>
      <c r="L14" s="277"/>
      <c r="M14" s="70"/>
      <c r="N14" s="30">
        <f t="shared" si="0"/>
        <v>0</v>
      </c>
      <c r="O14" s="105">
        <f t="shared" si="1"/>
        <v>0</v>
      </c>
      <c r="P14" s="89"/>
      <c r="Q14" s="132" t="b">
        <f t="shared" si="2"/>
        <v>0</v>
      </c>
      <c r="R14" s="131"/>
    </row>
    <row r="15" spans="1:18" ht="17.25" customHeight="1">
      <c r="A15" s="3" t="s">
        <v>38</v>
      </c>
      <c r="B15" s="118" t="s">
        <v>64</v>
      </c>
      <c r="C15" s="275">
        <v>2</v>
      </c>
      <c r="D15" s="277"/>
      <c r="E15" s="70"/>
      <c r="F15" s="277"/>
      <c r="G15" s="70"/>
      <c r="H15" s="277"/>
      <c r="I15" s="70"/>
      <c r="J15" s="277"/>
      <c r="K15" s="70"/>
      <c r="L15" s="277"/>
      <c r="M15" s="70"/>
      <c r="N15" s="30">
        <f t="shared" si="0"/>
        <v>0</v>
      </c>
      <c r="O15" s="105">
        <f t="shared" si="1"/>
        <v>0</v>
      </c>
      <c r="P15" s="89"/>
      <c r="Q15" s="132" t="b">
        <f t="shared" si="2"/>
        <v>0</v>
      </c>
      <c r="R15" s="131"/>
    </row>
    <row r="16" spans="1:18" ht="17.25" customHeight="1">
      <c r="A16" s="3" t="s">
        <v>38</v>
      </c>
      <c r="B16" s="118" t="s">
        <v>65</v>
      </c>
      <c r="C16" s="275">
        <v>2</v>
      </c>
      <c r="D16" s="277"/>
      <c r="E16" s="70"/>
      <c r="F16" s="277"/>
      <c r="G16" s="70"/>
      <c r="H16" s="277"/>
      <c r="I16" s="70"/>
      <c r="J16" s="277"/>
      <c r="K16" s="70"/>
      <c r="L16" s="277"/>
      <c r="M16" s="70"/>
      <c r="N16" s="30">
        <f t="shared" si="0"/>
        <v>0</v>
      </c>
      <c r="O16" s="105">
        <f t="shared" si="1"/>
        <v>0</v>
      </c>
      <c r="P16" s="89"/>
      <c r="Q16" s="132" t="b">
        <f t="shared" si="2"/>
        <v>0</v>
      </c>
      <c r="R16" s="131"/>
    </row>
    <row r="17" spans="1:18" ht="17.25" customHeight="1">
      <c r="A17" s="3" t="s">
        <v>38</v>
      </c>
      <c r="B17" s="118" t="s">
        <v>66</v>
      </c>
      <c r="C17" s="275">
        <v>2</v>
      </c>
      <c r="D17" s="277"/>
      <c r="E17" s="70"/>
      <c r="F17" s="277"/>
      <c r="G17" s="70"/>
      <c r="H17" s="277"/>
      <c r="I17" s="70"/>
      <c r="J17" s="277"/>
      <c r="K17" s="70"/>
      <c r="L17" s="277"/>
      <c r="M17" s="70"/>
      <c r="N17" s="30">
        <f t="shared" si="0"/>
        <v>0</v>
      </c>
      <c r="O17" s="105">
        <f t="shared" si="1"/>
        <v>0</v>
      </c>
      <c r="P17" s="89"/>
      <c r="Q17" s="132" t="b">
        <f t="shared" si="2"/>
        <v>0</v>
      </c>
      <c r="R17" s="131"/>
    </row>
    <row r="18" spans="1:18" ht="17.25" customHeight="1">
      <c r="A18" s="3" t="s">
        <v>38</v>
      </c>
      <c r="B18" s="118" t="s">
        <v>67</v>
      </c>
      <c r="C18" s="275">
        <v>2</v>
      </c>
      <c r="D18" s="277"/>
      <c r="E18" s="70"/>
      <c r="F18" s="277"/>
      <c r="G18" s="70"/>
      <c r="H18" s="277"/>
      <c r="I18" s="70"/>
      <c r="J18" s="277"/>
      <c r="K18" s="70"/>
      <c r="L18" s="277"/>
      <c r="M18" s="70"/>
      <c r="N18" s="30">
        <f t="shared" si="0"/>
        <v>0</v>
      </c>
      <c r="O18" s="105">
        <f t="shared" si="1"/>
        <v>0</v>
      </c>
      <c r="P18" s="89"/>
      <c r="Q18" s="132" t="b">
        <f t="shared" si="2"/>
        <v>0</v>
      </c>
      <c r="R18" s="131"/>
    </row>
    <row r="19" spans="1:18" ht="17.25" customHeight="1">
      <c r="A19" s="3" t="s">
        <v>38</v>
      </c>
      <c r="B19" s="118" t="s">
        <v>68</v>
      </c>
      <c r="C19" s="275">
        <v>2</v>
      </c>
      <c r="D19" s="277"/>
      <c r="E19" s="70"/>
      <c r="F19" s="277"/>
      <c r="G19" s="70"/>
      <c r="H19" s="277"/>
      <c r="I19" s="70"/>
      <c r="J19" s="277"/>
      <c r="K19" s="70"/>
      <c r="L19" s="277"/>
      <c r="M19" s="70"/>
      <c r="N19" s="30">
        <f t="shared" si="0"/>
        <v>0</v>
      </c>
      <c r="O19" s="105">
        <f t="shared" si="1"/>
        <v>0</v>
      </c>
      <c r="P19" s="89"/>
      <c r="Q19" s="132" t="b">
        <f t="shared" si="2"/>
        <v>0</v>
      </c>
      <c r="R19" s="131"/>
    </row>
    <row r="20" spans="1:18" ht="26.25" customHeight="1">
      <c r="A20" s="3" t="s">
        <v>38</v>
      </c>
      <c r="B20" s="118" t="s">
        <v>69</v>
      </c>
      <c r="C20" s="275">
        <v>2</v>
      </c>
      <c r="D20" s="277"/>
      <c r="E20" s="70"/>
      <c r="F20" s="277"/>
      <c r="G20" s="70"/>
      <c r="H20" s="277"/>
      <c r="I20" s="70"/>
      <c r="J20" s="277"/>
      <c r="K20" s="70"/>
      <c r="L20" s="277"/>
      <c r="M20" s="70"/>
      <c r="N20" s="30">
        <f t="shared" si="0"/>
        <v>0</v>
      </c>
      <c r="O20" s="105">
        <f t="shared" si="1"/>
        <v>0</v>
      </c>
      <c r="P20" s="89"/>
      <c r="Q20" s="132" t="b">
        <f t="shared" si="2"/>
        <v>0</v>
      </c>
      <c r="R20" s="131"/>
    </row>
    <row r="21" spans="1:18" ht="15" customHeight="1">
      <c r="A21" s="3" t="s">
        <v>38</v>
      </c>
      <c r="B21" s="118" t="s">
        <v>70</v>
      </c>
      <c r="C21" s="275">
        <v>2</v>
      </c>
      <c r="D21" s="277"/>
      <c r="E21" s="70"/>
      <c r="F21" s="277"/>
      <c r="G21" s="70"/>
      <c r="H21" s="277"/>
      <c r="I21" s="70"/>
      <c r="J21" s="277"/>
      <c r="K21" s="70"/>
      <c r="L21" s="277"/>
      <c r="M21" s="70"/>
      <c r="N21" s="30">
        <f t="shared" si="0"/>
        <v>0</v>
      </c>
      <c r="O21" s="105">
        <f t="shared" si="1"/>
        <v>0</v>
      </c>
      <c r="P21" s="89"/>
      <c r="Q21" s="132" t="b">
        <f t="shared" si="2"/>
        <v>0</v>
      </c>
      <c r="R21" s="131"/>
    </row>
    <row r="22" spans="1:18" ht="15" customHeight="1">
      <c r="A22" s="3" t="s">
        <v>38</v>
      </c>
      <c r="B22" s="118" t="s">
        <v>71</v>
      </c>
      <c r="C22" s="275">
        <v>2</v>
      </c>
      <c r="D22" s="277"/>
      <c r="E22" s="70"/>
      <c r="F22" s="277"/>
      <c r="G22" s="36"/>
      <c r="H22" s="277"/>
      <c r="I22" s="36"/>
      <c r="J22" s="277"/>
      <c r="K22" s="36"/>
      <c r="L22" s="277"/>
      <c r="M22" s="70"/>
      <c r="N22" s="30">
        <f t="shared" si="0"/>
        <v>0</v>
      </c>
      <c r="O22" s="105">
        <f t="shared" si="1"/>
        <v>0</v>
      </c>
      <c r="P22" s="89"/>
      <c r="Q22" s="132" t="b">
        <f t="shared" si="2"/>
        <v>0</v>
      </c>
      <c r="R22" s="131"/>
    </row>
    <row r="23" spans="1:18" ht="15" customHeight="1">
      <c r="A23" s="3" t="s">
        <v>38</v>
      </c>
      <c r="B23" s="118" t="s">
        <v>72</v>
      </c>
      <c r="C23" s="275">
        <v>2</v>
      </c>
      <c r="D23" s="277"/>
      <c r="E23" s="70"/>
      <c r="F23" s="277"/>
      <c r="G23" s="36"/>
      <c r="H23" s="277"/>
      <c r="I23" s="36"/>
      <c r="J23" s="277"/>
      <c r="K23" s="36"/>
      <c r="L23" s="277"/>
      <c r="M23" s="36"/>
      <c r="N23" s="30">
        <f t="shared" si="0"/>
        <v>0</v>
      </c>
      <c r="O23" s="105">
        <f t="shared" si="1"/>
        <v>0</v>
      </c>
      <c r="P23" s="89"/>
      <c r="Q23" s="132" t="b">
        <f t="shared" si="2"/>
        <v>0</v>
      </c>
      <c r="R23" s="131"/>
    </row>
    <row r="24" spans="1:18" ht="13.5" customHeight="1">
      <c r="A24" s="3" t="s">
        <v>38</v>
      </c>
      <c r="B24" s="118" t="s">
        <v>73</v>
      </c>
      <c r="C24" s="275">
        <v>2.5</v>
      </c>
      <c r="D24" s="277"/>
      <c r="E24" s="70"/>
      <c r="F24" s="277"/>
      <c r="G24" s="36"/>
      <c r="H24" s="277"/>
      <c r="I24" s="36"/>
      <c r="J24" s="277"/>
      <c r="K24" s="36"/>
      <c r="L24" s="277"/>
      <c r="M24" s="36"/>
      <c r="N24" s="30">
        <f t="shared" si="0"/>
        <v>0</v>
      </c>
      <c r="O24" s="105">
        <f t="shared" si="1"/>
        <v>0</v>
      </c>
      <c r="P24" s="89"/>
      <c r="Q24" s="132" t="b">
        <f t="shared" si="2"/>
        <v>0</v>
      </c>
      <c r="R24" s="131"/>
    </row>
    <row r="25" spans="1:18" ht="24" customHeight="1">
      <c r="A25" s="3" t="s">
        <v>38</v>
      </c>
      <c r="B25" s="118" t="s">
        <v>74</v>
      </c>
      <c r="C25" s="275">
        <v>2.5</v>
      </c>
      <c r="D25" s="277"/>
      <c r="E25" s="70"/>
      <c r="F25" s="277"/>
      <c r="G25" s="36"/>
      <c r="H25" s="277"/>
      <c r="I25" s="36"/>
      <c r="J25" s="277"/>
      <c r="K25" s="36"/>
      <c r="L25" s="277"/>
      <c r="M25" s="36"/>
      <c r="N25" s="30">
        <f t="shared" si="0"/>
        <v>0</v>
      </c>
      <c r="O25" s="105">
        <f t="shared" si="1"/>
        <v>0</v>
      </c>
      <c r="P25" s="89"/>
      <c r="Q25" s="132" t="b">
        <f t="shared" si="2"/>
        <v>0</v>
      </c>
      <c r="R25" s="131"/>
    </row>
    <row r="26" spans="1:18" ht="25.5" customHeight="1">
      <c r="A26" s="3" t="s">
        <v>38</v>
      </c>
      <c r="B26" s="118" t="s">
        <v>75</v>
      </c>
      <c r="C26" s="275">
        <v>6.5</v>
      </c>
      <c r="D26" s="277"/>
      <c r="E26" s="70"/>
      <c r="F26" s="277"/>
      <c r="G26" s="36"/>
      <c r="H26" s="277"/>
      <c r="I26" s="36"/>
      <c r="J26" s="277"/>
      <c r="K26" s="36"/>
      <c r="L26" s="277"/>
      <c r="M26" s="36"/>
      <c r="N26" s="30">
        <f t="shared" si="0"/>
        <v>0</v>
      </c>
      <c r="O26" s="105">
        <f t="shared" si="1"/>
        <v>0</v>
      </c>
      <c r="P26" s="89"/>
      <c r="Q26" s="132" t="b">
        <f t="shared" si="2"/>
        <v>0</v>
      </c>
      <c r="R26" s="131"/>
    </row>
    <row r="27" spans="1:18" ht="24" customHeight="1">
      <c r="A27" s="3" t="s">
        <v>38</v>
      </c>
      <c r="B27" s="118" t="s">
        <v>76</v>
      </c>
      <c r="C27" s="275">
        <v>8.5</v>
      </c>
      <c r="D27" s="277"/>
      <c r="E27" s="70"/>
      <c r="F27" s="277"/>
      <c r="G27" s="36"/>
      <c r="H27" s="277"/>
      <c r="I27" s="36"/>
      <c r="J27" s="277"/>
      <c r="K27" s="36"/>
      <c r="L27" s="277"/>
      <c r="M27" s="36"/>
      <c r="N27" s="30">
        <f t="shared" si="0"/>
        <v>0</v>
      </c>
      <c r="O27" s="105">
        <f t="shared" si="1"/>
        <v>0</v>
      </c>
      <c r="P27" s="89"/>
      <c r="Q27" s="132" t="b">
        <f t="shared" si="2"/>
        <v>0</v>
      </c>
      <c r="R27" s="131"/>
    </row>
    <row r="28" spans="1:18" ht="12.75" customHeight="1">
      <c r="A28" s="3" t="s">
        <v>38</v>
      </c>
      <c r="B28" s="118" t="s">
        <v>77</v>
      </c>
      <c r="C28" s="275">
        <v>5.5</v>
      </c>
      <c r="D28" s="277"/>
      <c r="E28" s="70"/>
      <c r="F28" s="277"/>
      <c r="G28" s="36"/>
      <c r="H28" s="277"/>
      <c r="I28" s="36"/>
      <c r="J28" s="277"/>
      <c r="K28" s="36"/>
      <c r="L28" s="277"/>
      <c r="M28" s="36"/>
      <c r="N28" s="30">
        <f t="shared" si="0"/>
        <v>0</v>
      </c>
      <c r="O28" s="105">
        <f t="shared" si="1"/>
        <v>0</v>
      </c>
      <c r="P28" s="89"/>
      <c r="Q28" s="132" t="b">
        <f t="shared" si="2"/>
        <v>0</v>
      </c>
      <c r="R28" s="131"/>
    </row>
    <row r="29" spans="1:18" ht="25.5" customHeight="1">
      <c r="A29" s="3" t="s">
        <v>38</v>
      </c>
      <c r="B29" s="118" t="s">
        <v>78</v>
      </c>
      <c r="C29" s="275">
        <v>10</v>
      </c>
      <c r="D29" s="277"/>
      <c r="E29" s="70"/>
      <c r="F29" s="277"/>
      <c r="G29" s="36"/>
      <c r="H29" s="277"/>
      <c r="I29" s="36"/>
      <c r="J29" s="277"/>
      <c r="K29" s="36"/>
      <c r="L29" s="277"/>
      <c r="M29" s="36"/>
      <c r="N29" s="30">
        <f t="shared" si="0"/>
        <v>0</v>
      </c>
      <c r="O29" s="105">
        <f t="shared" si="1"/>
        <v>0</v>
      </c>
      <c r="P29" s="89"/>
      <c r="Q29" s="132" t="b">
        <f t="shared" si="2"/>
        <v>0</v>
      </c>
      <c r="R29" s="131"/>
    </row>
    <row r="30" spans="1:18" ht="25.5" customHeight="1">
      <c r="A30" s="3" t="s">
        <v>38</v>
      </c>
      <c r="B30" s="118" t="s">
        <v>79</v>
      </c>
      <c r="C30" s="275">
        <v>14</v>
      </c>
      <c r="D30" s="277"/>
      <c r="E30" s="70"/>
      <c r="F30" s="277"/>
      <c r="G30" s="36"/>
      <c r="H30" s="277"/>
      <c r="I30" s="36"/>
      <c r="J30" s="277"/>
      <c r="K30" s="36"/>
      <c r="L30" s="277"/>
      <c r="M30" s="36"/>
      <c r="N30" s="30">
        <f t="shared" si="0"/>
        <v>0</v>
      </c>
      <c r="O30" s="105">
        <f t="shared" si="1"/>
        <v>0</v>
      </c>
      <c r="P30" s="89"/>
      <c r="Q30" s="132" t="b">
        <f t="shared" si="2"/>
        <v>0</v>
      </c>
      <c r="R30" s="131"/>
    </row>
    <row r="31" spans="1:18" ht="16.5" customHeight="1">
      <c r="A31" s="3" t="s">
        <v>38</v>
      </c>
      <c r="B31" s="118" t="s">
        <v>80</v>
      </c>
      <c r="C31" s="275">
        <v>10</v>
      </c>
      <c r="D31" s="277"/>
      <c r="E31" s="70"/>
      <c r="F31" s="277"/>
      <c r="G31" s="36"/>
      <c r="H31" s="277"/>
      <c r="I31" s="36"/>
      <c r="J31" s="277"/>
      <c r="K31" s="36"/>
      <c r="L31" s="277"/>
      <c r="M31" s="36"/>
      <c r="N31" s="30">
        <f t="shared" si="0"/>
        <v>0</v>
      </c>
      <c r="O31" s="105">
        <f t="shared" si="1"/>
        <v>0</v>
      </c>
      <c r="P31" s="89"/>
      <c r="Q31" s="132" t="b">
        <f t="shared" si="2"/>
        <v>0</v>
      </c>
      <c r="R31" s="131"/>
    </row>
    <row r="32" spans="1:18" ht="12.75" customHeight="1">
      <c r="A32" s="3" t="s">
        <v>38</v>
      </c>
      <c r="B32" s="118" t="s">
        <v>81</v>
      </c>
      <c r="C32" s="275">
        <v>4</v>
      </c>
      <c r="D32" s="277"/>
      <c r="E32" s="70"/>
      <c r="F32" s="277"/>
      <c r="G32" s="36"/>
      <c r="H32" s="277"/>
      <c r="I32" s="36"/>
      <c r="J32" s="277"/>
      <c r="K32" s="36"/>
      <c r="L32" s="277"/>
      <c r="M32" s="36"/>
      <c r="N32" s="30">
        <f t="shared" si="0"/>
        <v>0</v>
      </c>
      <c r="O32" s="105">
        <f t="shared" si="1"/>
        <v>0</v>
      </c>
      <c r="P32" s="89"/>
      <c r="Q32" s="132" t="b">
        <f t="shared" si="2"/>
        <v>0</v>
      </c>
      <c r="R32" s="131"/>
    </row>
    <row r="33" spans="1:18" ht="12.75" customHeight="1">
      <c r="A33" s="3" t="s">
        <v>38</v>
      </c>
      <c r="B33" s="118" t="s">
        <v>82</v>
      </c>
      <c r="C33" s="275">
        <v>4</v>
      </c>
      <c r="D33" s="277"/>
      <c r="E33" s="70"/>
      <c r="F33" s="277"/>
      <c r="G33" s="36"/>
      <c r="H33" s="277"/>
      <c r="I33" s="36"/>
      <c r="J33" s="277"/>
      <c r="K33" s="36"/>
      <c r="L33" s="277"/>
      <c r="M33" s="36"/>
      <c r="N33" s="30">
        <f t="shared" si="0"/>
        <v>0</v>
      </c>
      <c r="O33" s="105">
        <f t="shared" si="1"/>
        <v>0</v>
      </c>
      <c r="P33" s="89"/>
      <c r="Q33" s="132" t="b">
        <f t="shared" si="2"/>
        <v>0</v>
      </c>
      <c r="R33" s="131"/>
    </row>
    <row r="34" spans="1:18" ht="15.75" customHeight="1">
      <c r="A34" s="3" t="s">
        <v>38</v>
      </c>
      <c r="B34" s="118" t="s">
        <v>83</v>
      </c>
      <c r="C34" s="275">
        <v>2</v>
      </c>
      <c r="D34" s="277"/>
      <c r="E34" s="70"/>
      <c r="F34" s="277"/>
      <c r="G34" s="36"/>
      <c r="H34" s="277"/>
      <c r="I34" s="36"/>
      <c r="J34" s="277"/>
      <c r="K34" s="36"/>
      <c r="L34" s="277"/>
      <c r="M34" s="36"/>
      <c r="N34" s="30">
        <f t="shared" si="0"/>
        <v>0</v>
      </c>
      <c r="O34" s="105">
        <f t="shared" si="1"/>
        <v>0</v>
      </c>
      <c r="P34" s="89"/>
      <c r="Q34" s="132" t="b">
        <f t="shared" si="2"/>
        <v>0</v>
      </c>
      <c r="R34" s="131"/>
    </row>
    <row r="35" spans="1:18" ht="15.75" customHeight="1">
      <c r="A35" s="3" t="s">
        <v>38</v>
      </c>
      <c r="B35" s="118" t="s">
        <v>84</v>
      </c>
      <c r="C35" s="275">
        <v>3</v>
      </c>
      <c r="D35" s="277"/>
      <c r="E35" s="70"/>
      <c r="F35" s="277"/>
      <c r="G35" s="36"/>
      <c r="H35" s="277"/>
      <c r="I35" s="36"/>
      <c r="J35" s="277"/>
      <c r="K35" s="36"/>
      <c r="L35" s="277"/>
      <c r="M35" s="36"/>
      <c r="N35" s="30">
        <f t="shared" si="0"/>
        <v>0</v>
      </c>
      <c r="O35" s="105">
        <f t="shared" si="1"/>
        <v>0</v>
      </c>
      <c r="P35" s="89"/>
      <c r="Q35" s="132" t="b">
        <f t="shared" si="2"/>
        <v>0</v>
      </c>
      <c r="R35" s="131"/>
    </row>
    <row r="36" spans="1:18" ht="15.75" customHeight="1">
      <c r="A36" s="3" t="s">
        <v>38</v>
      </c>
      <c r="B36" s="118" t="s">
        <v>85</v>
      </c>
      <c r="C36" s="275">
        <v>3</v>
      </c>
      <c r="D36" s="277"/>
      <c r="E36" s="70"/>
      <c r="F36" s="277"/>
      <c r="G36" s="36"/>
      <c r="H36" s="277"/>
      <c r="I36" s="36"/>
      <c r="J36" s="277"/>
      <c r="K36" s="36"/>
      <c r="L36" s="277"/>
      <c r="M36" s="36"/>
      <c r="N36" s="30">
        <f t="shared" si="0"/>
        <v>0</v>
      </c>
      <c r="O36" s="105">
        <f t="shared" si="1"/>
        <v>0</v>
      </c>
      <c r="P36" s="89"/>
      <c r="Q36" s="132" t="b">
        <f t="shared" si="2"/>
        <v>0</v>
      </c>
      <c r="R36" s="131"/>
    </row>
    <row r="37" spans="1:18" ht="25.5" customHeight="1">
      <c r="A37" s="3" t="s">
        <v>38</v>
      </c>
      <c r="B37" s="118" t="s">
        <v>86</v>
      </c>
      <c r="C37" s="275">
        <v>3.5</v>
      </c>
      <c r="D37" s="277"/>
      <c r="E37" s="70"/>
      <c r="F37" s="277"/>
      <c r="G37" s="36"/>
      <c r="H37" s="277"/>
      <c r="I37" s="36"/>
      <c r="J37" s="277"/>
      <c r="K37" s="36"/>
      <c r="L37" s="277"/>
      <c r="M37" s="36"/>
      <c r="N37" s="30">
        <f t="shared" si="0"/>
        <v>0</v>
      </c>
      <c r="O37" s="105">
        <f t="shared" si="1"/>
        <v>0</v>
      </c>
      <c r="P37" s="89"/>
      <c r="Q37" s="132" t="b">
        <f t="shared" si="2"/>
        <v>0</v>
      </c>
      <c r="R37" s="131"/>
    </row>
    <row r="38" spans="1:18" ht="25.5" customHeight="1">
      <c r="A38" s="3" t="s">
        <v>38</v>
      </c>
      <c r="B38" s="118" t="s">
        <v>87</v>
      </c>
      <c r="C38" s="275">
        <v>4</v>
      </c>
      <c r="D38" s="277"/>
      <c r="E38" s="70"/>
      <c r="F38" s="277"/>
      <c r="G38" s="36"/>
      <c r="H38" s="277"/>
      <c r="I38" s="36"/>
      <c r="J38" s="277"/>
      <c r="K38" s="36"/>
      <c r="L38" s="277"/>
      <c r="M38" s="36"/>
      <c r="N38" s="30">
        <f t="shared" si="0"/>
        <v>0</v>
      </c>
      <c r="O38" s="105"/>
      <c r="P38" s="201" t="s">
        <v>88</v>
      </c>
      <c r="Q38" s="132" t="b">
        <f t="shared" si="2"/>
        <v>0</v>
      </c>
      <c r="R38" s="131"/>
    </row>
    <row r="39" spans="1:18" ht="25.5" customHeight="1">
      <c r="A39" s="3" t="s">
        <v>38</v>
      </c>
      <c r="B39" s="118" t="s">
        <v>89</v>
      </c>
      <c r="C39" s="275">
        <v>3.5</v>
      </c>
      <c r="D39" s="277"/>
      <c r="E39" s="70"/>
      <c r="F39" s="277"/>
      <c r="G39" s="36"/>
      <c r="H39" s="277"/>
      <c r="I39" s="36"/>
      <c r="J39" s="277"/>
      <c r="K39" s="36">
        <v>1</v>
      </c>
      <c r="L39" s="277"/>
      <c r="M39" s="36"/>
      <c r="N39" s="30">
        <f t="shared" si="0"/>
        <v>3.5</v>
      </c>
      <c r="O39" s="105">
        <f>((((((((D39+E39)+F39)+G39)+H39)+I39)+J39)+K39)+L39)+M39</f>
        <v>1</v>
      </c>
      <c r="P39" s="89"/>
      <c r="Q39" s="132" t="b">
        <f t="shared" si="2"/>
        <v>0</v>
      </c>
      <c r="R39" s="131"/>
    </row>
    <row r="40" spans="1:18" ht="15.75" customHeight="1">
      <c r="A40" s="3" t="s">
        <v>38</v>
      </c>
      <c r="B40" s="118" t="s">
        <v>90</v>
      </c>
      <c r="C40" s="275">
        <v>1.5</v>
      </c>
      <c r="D40" s="12"/>
      <c r="E40" s="144"/>
      <c r="F40" s="12"/>
      <c r="G40" s="48"/>
      <c r="H40" s="12"/>
      <c r="I40" s="48"/>
      <c r="J40" s="12"/>
      <c r="K40" s="48"/>
      <c r="L40" s="12"/>
      <c r="M40" s="48"/>
      <c r="N40" s="30">
        <f t="shared" si="0"/>
        <v>0</v>
      </c>
      <c r="O40" s="105">
        <f>((((((((D40+E40)+F40)+G40)+H40)+I40)+J40)+K40)+L40)+M40</f>
        <v>0</v>
      </c>
      <c r="P40" s="89"/>
      <c r="Q40" s="132" t="b">
        <f t="shared" si="2"/>
        <v>0</v>
      </c>
      <c r="R40" s="131"/>
    </row>
    <row r="41" spans="1:18" ht="15.75" customHeight="1">
      <c r="A41" s="3" t="s">
        <v>38</v>
      </c>
      <c r="B41" s="294" t="s">
        <v>91</v>
      </c>
      <c r="C41" s="289"/>
      <c r="D41" s="15">
        <f>(((((((((((((((((((((((((((D11*C11)+((D12*C12)*(D13*C13)))+(D14*C14))+(D15*C15))+(D16*C16))+(D17*C17))+(D18*C18))+(D19*C19))+(D20*C20))+(D21*C21))+(D22*C22))+(D23*C23))+(D24*C24))+(D25*C25))+(D26*C26))+(D28*C28))+(D29*C29))+(D30*C30))+(D31*C31))+(D32*C32))+(D33*C33))+(D34*C34))+(D35*C35))+(D36*C36))+(D37*C37))+(D38*C38))+(D39*C39))+(D40*C40)</f>
        <v>0</v>
      </c>
      <c r="E41" s="246">
        <f>(((((((((((((((((((((((((((E11*C11)+((E12*C12)*(E13*C13)))+(E14*C14))+(E15*C15))+(E16*C16))+(E17*C17))+(E18*C18))+(E19*C19))+(E20*C20))+(E21*C21))+(E22*C22))+(E23*C23))+(E24*C24))+(E25*C25))+(E26*C26))+(E28*C28))+(E29*C29))+(E30*C30))+(E31*C31))+(E32*C32))+(E33*C33))+(E34*C34))+(E35*C35))+(E36*C36))+(E37*C37))+(E38*C38))+(E39*C39))+(E40*C40)</f>
        <v>0</v>
      </c>
      <c r="F41" s="15">
        <f>(((((((((((((((((((((((((((((F11*C11)+(F12*C12))+(F13*C13))+(F14*C14))+(F15*C15))+(F16*C16))+(F17*C17))+(F18*C18))+(F19*C19))+(F20*C20))+(F21*C21))+(F22*C22))+(F23*C23))+(F24*C24))+(F25*C25))+(F26*C26))+(F27*C27))+(F28*C28))+(F29*C29))+(F30*C30))+(F31*C31))+(F32*C32))+(F33*C33))+(F34*C34))+(F35*C35))+(F36*C36))+(F37*C37))+(F38*C38))+(F39*C39))+(F40*C40)</f>
        <v>0</v>
      </c>
      <c r="G41" s="246">
        <f>(((((((((((((((((((((((((((((G11*C11)+(G12*C12))+(G13*C13))+(G14*C14))+(G15*C15))+(G16*C16))+(G17*C17))+(G18*C18))+(G19*C19))+(G20*C20))+(G21*C21))+(G22*C22))+(G23*C23))+(G24*C24))+(G25*C25))+(G26*C26))+(G27*C27))+(G28*C28))+(G29*C29))+(G30*C30))+(G31*C31))+(G32*C32))+(G33*C33))+(G34*C34))+(G35*C35))+(G36*C36))+(G37*C37))+(G38*C38))+(G39*C39))+(G40*C40)</f>
        <v>0</v>
      </c>
      <c r="H41" s="15">
        <f>(((((((((((((((((((((((((((((H11*C11)+(H12*C12))+(H13*C13))+(H14*C14))+(H15*C15))+(H16*C16))+(H17*C17))+(H18*C18))+(H19*C19))+(H20*C20))+(H21*C21))+(H22*C22))+(H23*C23))+(H24*C24))+(H25*C25))+(H26*C26))+(H27*C27))+(H28*C28))+(H29*C29))+(H30*C30))+(H31*C31))+(H32*C32))+(H33*C33))+(H34*C34))+(H35*C35))+(H36*C36))+(H37*C37))+(H38*C38))+(H39*C39))+(H40*C40)</f>
        <v>0</v>
      </c>
      <c r="I41" s="246">
        <f>(((((((((((((((((((((((((((((I11*C11)+(I12*C12))+(I13*C13))+(I14*C14))+(I15*C15))+(I16*C16))+(I17*C17))+(I18*C18))+(I19*C19))+(I20*C20))+(I21*C21))+(I22*C22))+(I23*C23))+(I24*C24))+(I25*C25))+(I26*C26))+(I27*C27))+(I28*C28))+(I29*C29))+(I30*C30))+(I31*C31))+(I32*C32))+(I33*C33))+(I34*C34))+(I35*C35))+(I36*C36))+(I37*C37))+(I38*C38))+(I39*C39))+(I40*C40)</f>
        <v>0</v>
      </c>
      <c r="J41" s="15">
        <f>(((((((((((((((((((((((((((((J11*C11)+(J12*C12))+(J13*C13))+(J14*C14))+(J15*C15))+(J16*C16))+(J17*C17))+(J18*C18))+(J19*C19))+(J20*C20))+(J21*C21))+(J22*C22))+(J23*C23))+(J24*C24))+(J25*C25))+(J26*C26))+(J27*C27))+(J28*C28))+(J29*C29))+(J30*C30))+(J31*C31))+(J32*C32))+(J33*C33))+(J34*C34))+(J35*C35))+(J36*C36))+(J37*C37))+(J38*C38))+(J39*C39))+(J40*C40)</f>
        <v>0</v>
      </c>
      <c r="K41" s="246">
        <f>(((((((((((((((((((((((((((((K11*C11)+(K12*C12))+(K13*C13))+(K14*C14))+(K15*C15))+(K16*C16))+(K17*C17))+(K18*C18))+(K19*C19))+(K20*C20))+(K21*C21))+(K22*C22))+(K23*C23))+(K24*C24))+(K25*C25))+(K26*C26))+(K27*C27))+(K28*C28))+(K29*C29))+(K30*C30))+(K31*C31))+(K32*C32))+(K33*C33))+(K34*C34))+(K35*C35))+(K36*C36))+(K37*C37))+(K38*C38))+(K39*C39))+(K40*C40)</f>
        <v>3.5</v>
      </c>
      <c r="L41" s="15">
        <f>(((((((((((((((((((((((((((((L11*C11)+(L12*C12))+(L13*C13))+(L14*C14))+(L15*C15))+(L16*C16))+(L17*C17))+(L18*C18))+(L19*C19))+(L20*C20))+(L21*C21))+(L22*C22))+(L23*C23))+(L24*C24))+(L25*C25))+(L26*C26))+(L27*C27))+(L28*C28))+(L29*C29))+(L30*C30))+(L31*C31))+(L32*C32))+(L33*C33))+(L34*C34))+(L35*C35))+(L36*C36))+(L37*C37))+(L38*C38))+(L39*C39))+(L40*C40)</f>
        <v>0</v>
      </c>
      <c r="M41" s="116">
        <f>(((((((((((((((((((((((((((((M11*C11)+(M12*C12))+(M13*C13))+(M14*C14))+(M15*C15))+(M16*C16))+(M17*C17))+(M18*C18))+(M19*C19))+(M20*C20))+(M21*C21))+(M22*C22))+(M23*C23))+(M24*C24))+(M25*C25))+(M26*C26))+(M27*C27))+(M28*C28))+(M29*C29))+(M30*C30))+(M31*C31))+(M32*C32))+(M33*C33))+(M34*C34))+(M35*C35))+(M36*C36))+(M37*C37))+(M38*C38))+(M39*C39))+(M40*C40)</f>
        <v>0</v>
      </c>
      <c r="N41" s="52"/>
      <c r="O41" s="131"/>
      <c r="P41" s="120"/>
      <c r="Q41" s="172"/>
      <c r="R41" s="131"/>
    </row>
    <row r="42" spans="1:18" ht="15.75" customHeight="1">
      <c r="A42" s="3" t="s">
        <v>38</v>
      </c>
      <c r="B42" s="185"/>
      <c r="C42" s="128"/>
      <c r="D42" s="39"/>
      <c r="E42" s="39"/>
      <c r="F42" s="39"/>
      <c r="G42" s="39"/>
      <c r="H42" s="39"/>
      <c r="I42" s="39"/>
      <c r="J42" s="39"/>
      <c r="K42" s="39"/>
      <c r="L42" s="39"/>
      <c r="M42" s="39"/>
      <c r="N42" s="43"/>
      <c r="O42" s="43"/>
      <c r="P42" s="13"/>
      <c r="Q42" s="172"/>
      <c r="R42" s="131"/>
    </row>
    <row r="43" spans="1:18" ht="12.75" hidden="1" customHeight="1">
      <c r="A43" s="230"/>
      <c r="B43" s="25"/>
      <c r="C43" s="234"/>
      <c r="D43" s="234"/>
      <c r="E43" s="234"/>
      <c r="F43" s="234"/>
      <c r="G43" s="234"/>
      <c r="H43" s="234"/>
      <c r="I43" s="234"/>
      <c r="J43" s="234"/>
      <c r="K43" s="234"/>
      <c r="L43" s="234"/>
      <c r="M43" s="234"/>
      <c r="N43" s="133"/>
      <c r="O43" s="133"/>
      <c r="P43" s="276"/>
      <c r="Q43" s="132" t="b">
        <f>IF((D43&gt;0),"15/09/12")</f>
        <v>0</v>
      </c>
      <c r="R43" s="131"/>
    </row>
    <row r="44" spans="1:18" ht="30.75" customHeight="1">
      <c r="A44" s="121" t="s">
        <v>92</v>
      </c>
      <c r="B44" s="4" t="s">
        <v>92</v>
      </c>
      <c r="C44" s="302" t="s">
        <v>39</v>
      </c>
      <c r="D44" s="288"/>
      <c r="E44" s="288"/>
      <c r="F44" s="288"/>
      <c r="G44" s="288"/>
      <c r="H44" s="288"/>
      <c r="I44" s="288"/>
      <c r="J44" s="288"/>
      <c r="K44" s="288"/>
      <c r="L44" s="288"/>
      <c r="M44" s="289"/>
      <c r="N44" s="179">
        <f>SUM(N47:N65)</f>
        <v>33.18</v>
      </c>
      <c r="O44" s="263">
        <f>SUM(O47:O65)</f>
        <v>13</v>
      </c>
      <c r="P44" s="177" t="s">
        <v>93</v>
      </c>
      <c r="Q44" s="132" t="b">
        <f>IF((D44&gt;0),"15/09/12")</f>
        <v>0</v>
      </c>
      <c r="R44" s="131"/>
    </row>
    <row r="45" spans="1:18" ht="36" customHeight="1">
      <c r="A45" s="3" t="s">
        <v>92</v>
      </c>
      <c r="B45" s="155" t="s">
        <v>41</v>
      </c>
      <c r="C45" s="296" t="s">
        <v>42</v>
      </c>
      <c r="D45" s="297"/>
      <c r="E45" s="298" t="s">
        <v>43</v>
      </c>
      <c r="F45" s="297"/>
      <c r="G45" s="299" t="s">
        <v>44</v>
      </c>
      <c r="H45" s="288"/>
      <c r="I45" s="288"/>
      <c r="J45" s="288"/>
      <c r="K45" s="288"/>
      <c r="L45" s="288"/>
      <c r="M45" s="288"/>
      <c r="N45" s="109"/>
      <c r="O45" s="109"/>
      <c r="P45" s="74"/>
      <c r="Q45" s="132" t="b">
        <f>IF((D45&gt;0),"15/09/12")</f>
        <v>0</v>
      </c>
      <c r="R45" s="131"/>
    </row>
    <row r="46" spans="1:18" ht="40.5" customHeight="1">
      <c r="A46" s="3"/>
      <c r="B46" s="273" t="s">
        <v>45</v>
      </c>
      <c r="C46" s="182" t="s">
        <v>46</v>
      </c>
      <c r="D46" s="278" t="s">
        <v>47</v>
      </c>
      <c r="E46" s="220" t="s">
        <v>48</v>
      </c>
      <c r="F46" s="278" t="s">
        <v>49</v>
      </c>
      <c r="G46" s="220" t="s">
        <v>50</v>
      </c>
      <c r="H46" s="278" t="s">
        <v>51</v>
      </c>
      <c r="I46" s="220" t="s">
        <v>52</v>
      </c>
      <c r="J46" s="278" t="s">
        <v>53</v>
      </c>
      <c r="K46" s="220" t="s">
        <v>54</v>
      </c>
      <c r="L46" s="278" t="s">
        <v>55</v>
      </c>
      <c r="M46" s="220" t="s">
        <v>56</v>
      </c>
      <c r="N46" s="30" t="s">
        <v>57</v>
      </c>
      <c r="O46" s="208" t="s">
        <v>58</v>
      </c>
      <c r="P46" s="149" t="s">
        <v>59</v>
      </c>
      <c r="Q46" s="172"/>
      <c r="R46" s="131"/>
    </row>
    <row r="47" spans="1:18" ht="29.25" customHeight="1">
      <c r="A47" s="3" t="s">
        <v>92</v>
      </c>
      <c r="B47" s="200" t="s">
        <v>94</v>
      </c>
      <c r="C47" s="205">
        <v>13.92</v>
      </c>
      <c r="D47" s="277"/>
      <c r="E47" s="36"/>
      <c r="F47" s="277"/>
      <c r="G47" s="36"/>
      <c r="H47" s="277"/>
      <c r="I47" s="36"/>
      <c r="J47" s="277"/>
      <c r="K47" s="36"/>
      <c r="L47" s="277"/>
      <c r="M47" s="36"/>
      <c r="N47" s="30">
        <f t="shared" ref="N47:N65" si="3">C47*(((((((((D47+E47)+F47)+G47)+H47)+I47)+J47)+K47)+L47)+M47)</f>
        <v>0</v>
      </c>
      <c r="O47" s="105">
        <f t="shared" ref="O47:O65" si="4">((((((((D47+E47)+F47)+G47)+H47)+I47)+J47)+K47)+L47)+M47</f>
        <v>0</v>
      </c>
      <c r="P47" s="89"/>
      <c r="Q47" s="132" t="b">
        <f t="shared" ref="Q47:Q66" si="5">IF((D47&gt;0),"15/09/12")</f>
        <v>0</v>
      </c>
      <c r="R47" s="131"/>
    </row>
    <row r="48" spans="1:18" ht="24" customHeight="1">
      <c r="A48" s="3" t="s">
        <v>92</v>
      </c>
      <c r="B48" s="200" t="s">
        <v>95</v>
      </c>
      <c r="C48" s="205">
        <v>14.25</v>
      </c>
      <c r="D48" s="277"/>
      <c r="E48" s="36"/>
      <c r="F48" s="277"/>
      <c r="G48" s="36"/>
      <c r="H48" s="277"/>
      <c r="I48" s="36"/>
      <c r="J48" s="277"/>
      <c r="K48" s="36"/>
      <c r="L48" s="277"/>
      <c r="M48" s="36"/>
      <c r="N48" s="30">
        <f t="shared" si="3"/>
        <v>0</v>
      </c>
      <c r="O48" s="105">
        <f t="shared" si="4"/>
        <v>0</v>
      </c>
      <c r="P48" s="89"/>
      <c r="Q48" s="132" t="b">
        <f t="shared" si="5"/>
        <v>0</v>
      </c>
      <c r="R48" s="131"/>
    </row>
    <row r="49" spans="1:18" ht="24" customHeight="1">
      <c r="A49" s="3" t="s">
        <v>92</v>
      </c>
      <c r="B49" s="200" t="s">
        <v>96</v>
      </c>
      <c r="C49" s="205">
        <v>11.88</v>
      </c>
      <c r="D49" s="277"/>
      <c r="E49" s="36"/>
      <c r="F49" s="277"/>
      <c r="G49" s="36"/>
      <c r="H49" s="277"/>
      <c r="I49" s="36"/>
      <c r="J49" s="277"/>
      <c r="K49" s="36"/>
      <c r="L49" s="277"/>
      <c r="M49" s="36"/>
      <c r="N49" s="30">
        <f t="shared" si="3"/>
        <v>0</v>
      </c>
      <c r="O49" s="105">
        <f t="shared" si="4"/>
        <v>0</v>
      </c>
      <c r="P49" s="89"/>
      <c r="Q49" s="132" t="b">
        <f t="shared" si="5"/>
        <v>0</v>
      </c>
      <c r="R49" s="131"/>
    </row>
    <row r="50" spans="1:18" ht="25.5" customHeight="1">
      <c r="A50" s="3" t="s">
        <v>92</v>
      </c>
      <c r="B50" s="96" t="s">
        <v>97</v>
      </c>
      <c r="C50" s="205">
        <v>8.4499999999999993</v>
      </c>
      <c r="D50" s="277"/>
      <c r="E50" s="36"/>
      <c r="F50" s="277"/>
      <c r="G50" s="36"/>
      <c r="H50" s="277"/>
      <c r="I50" s="36"/>
      <c r="J50" s="277"/>
      <c r="K50" s="36"/>
      <c r="L50" s="277"/>
      <c r="M50" s="36"/>
      <c r="N50" s="30">
        <f t="shared" si="3"/>
        <v>0</v>
      </c>
      <c r="O50" s="105">
        <f t="shared" si="4"/>
        <v>0</v>
      </c>
      <c r="P50" s="89"/>
      <c r="Q50" s="132" t="b">
        <f t="shared" si="5"/>
        <v>0</v>
      </c>
      <c r="R50" s="131"/>
    </row>
    <row r="51" spans="1:18" ht="28.5" customHeight="1">
      <c r="A51" s="3" t="s">
        <v>92</v>
      </c>
      <c r="B51" s="96" t="s">
        <v>98</v>
      </c>
      <c r="C51" s="205">
        <v>8.4499999999999993</v>
      </c>
      <c r="D51" s="277">
        <v>1</v>
      </c>
      <c r="E51" s="36"/>
      <c r="F51" s="277"/>
      <c r="G51" s="36"/>
      <c r="H51" s="277"/>
      <c r="I51" s="36"/>
      <c r="J51" s="277"/>
      <c r="K51" s="36"/>
      <c r="L51" s="277"/>
      <c r="M51" s="36"/>
      <c r="N51" s="30">
        <f t="shared" si="3"/>
        <v>8.4499999999999993</v>
      </c>
      <c r="O51" s="105">
        <f t="shared" si="4"/>
        <v>1</v>
      </c>
      <c r="P51" s="89"/>
      <c r="Q51" s="132" t="str">
        <f t="shared" si="5"/>
        <v>15/09/12</v>
      </c>
      <c r="R51" s="131"/>
    </row>
    <row r="52" spans="1:18" ht="29.25" customHeight="1">
      <c r="A52" s="3" t="s">
        <v>92</v>
      </c>
      <c r="B52" s="96" t="s">
        <v>99</v>
      </c>
      <c r="C52" s="205">
        <v>8.4499999999999993</v>
      </c>
      <c r="D52" s="277"/>
      <c r="E52" s="36"/>
      <c r="F52" s="277"/>
      <c r="G52" s="36"/>
      <c r="H52" s="277"/>
      <c r="I52" s="36"/>
      <c r="J52" s="277"/>
      <c r="K52" s="36"/>
      <c r="L52" s="277"/>
      <c r="M52" s="36"/>
      <c r="N52" s="30">
        <f t="shared" si="3"/>
        <v>0</v>
      </c>
      <c r="O52" s="105">
        <f t="shared" si="4"/>
        <v>0</v>
      </c>
      <c r="P52" s="89"/>
      <c r="Q52" s="132" t="b">
        <f t="shared" si="5"/>
        <v>0</v>
      </c>
      <c r="R52" s="131"/>
    </row>
    <row r="53" spans="1:18" ht="24" customHeight="1">
      <c r="A53" s="3" t="s">
        <v>92</v>
      </c>
      <c r="B53" s="200" t="s">
        <v>100</v>
      </c>
      <c r="C53" s="205">
        <v>3.5</v>
      </c>
      <c r="D53" s="277"/>
      <c r="E53" s="36"/>
      <c r="F53" s="277"/>
      <c r="G53" s="36"/>
      <c r="H53" s="277"/>
      <c r="I53" s="36"/>
      <c r="J53" s="277"/>
      <c r="K53" s="36"/>
      <c r="L53" s="277"/>
      <c r="M53" s="36"/>
      <c r="N53" s="30">
        <f t="shared" si="3"/>
        <v>0</v>
      </c>
      <c r="O53" s="105">
        <f t="shared" si="4"/>
        <v>0</v>
      </c>
      <c r="P53" s="89"/>
      <c r="Q53" s="132" t="b">
        <f t="shared" si="5"/>
        <v>0</v>
      </c>
      <c r="R53" s="131"/>
    </row>
    <row r="54" spans="1:18" ht="24" customHeight="1">
      <c r="A54" s="3" t="s">
        <v>92</v>
      </c>
      <c r="B54" s="96" t="s">
        <v>101</v>
      </c>
      <c r="C54" s="205">
        <v>3.5</v>
      </c>
      <c r="D54" s="277"/>
      <c r="E54" s="36"/>
      <c r="F54" s="277"/>
      <c r="G54" s="36"/>
      <c r="H54" s="277"/>
      <c r="I54" s="36"/>
      <c r="J54" s="277"/>
      <c r="K54" s="36">
        <v>3</v>
      </c>
      <c r="L54" s="277"/>
      <c r="M54" s="36"/>
      <c r="N54" s="30">
        <f t="shared" si="3"/>
        <v>10.5</v>
      </c>
      <c r="O54" s="105">
        <f t="shared" si="4"/>
        <v>3</v>
      </c>
      <c r="P54" s="89"/>
      <c r="Q54" s="132" t="b">
        <f t="shared" si="5"/>
        <v>0</v>
      </c>
      <c r="R54" s="131"/>
    </row>
    <row r="55" spans="1:18" ht="24" customHeight="1">
      <c r="A55" s="3" t="s">
        <v>92</v>
      </c>
      <c r="B55" s="96" t="s">
        <v>102</v>
      </c>
      <c r="C55" s="205">
        <v>2.75</v>
      </c>
      <c r="D55" s="277"/>
      <c r="E55" s="36"/>
      <c r="F55" s="277"/>
      <c r="G55" s="36"/>
      <c r="H55" s="277"/>
      <c r="I55" s="36"/>
      <c r="J55" s="277"/>
      <c r="K55" s="36"/>
      <c r="L55" s="277"/>
      <c r="M55" s="36"/>
      <c r="N55" s="30">
        <f t="shared" si="3"/>
        <v>0</v>
      </c>
      <c r="O55" s="105">
        <f t="shared" si="4"/>
        <v>0</v>
      </c>
      <c r="P55" s="89"/>
      <c r="Q55" s="132" t="b">
        <f t="shared" si="5"/>
        <v>0</v>
      </c>
      <c r="R55" s="131"/>
    </row>
    <row r="56" spans="1:18" ht="27" customHeight="1">
      <c r="A56" s="3" t="s">
        <v>92</v>
      </c>
      <c r="B56" s="96" t="s">
        <v>103</v>
      </c>
      <c r="C56" s="205">
        <v>2.75</v>
      </c>
      <c r="D56" s="277"/>
      <c r="E56" s="36"/>
      <c r="F56" s="277"/>
      <c r="G56" s="36"/>
      <c r="H56" s="277"/>
      <c r="I56" s="36"/>
      <c r="J56" s="277"/>
      <c r="K56" s="36"/>
      <c r="L56" s="277"/>
      <c r="M56" s="36"/>
      <c r="N56" s="30">
        <f t="shared" si="3"/>
        <v>0</v>
      </c>
      <c r="O56" s="105">
        <f t="shared" si="4"/>
        <v>0</v>
      </c>
      <c r="P56" s="89"/>
      <c r="Q56" s="132" t="b">
        <f t="shared" si="5"/>
        <v>0</v>
      </c>
      <c r="R56" s="131"/>
    </row>
    <row r="57" spans="1:18" ht="25.5" customHeight="1">
      <c r="A57" s="3" t="s">
        <v>92</v>
      </c>
      <c r="B57" s="96" t="s">
        <v>104</v>
      </c>
      <c r="C57" s="205">
        <v>3.8</v>
      </c>
      <c r="D57" s="277"/>
      <c r="E57" s="36"/>
      <c r="F57" s="277"/>
      <c r="G57" s="36"/>
      <c r="H57" s="277"/>
      <c r="I57" s="36"/>
      <c r="J57" s="277">
        <v>1</v>
      </c>
      <c r="K57" s="36">
        <v>1</v>
      </c>
      <c r="L57" s="277"/>
      <c r="M57" s="36"/>
      <c r="N57" s="30">
        <f t="shared" si="3"/>
        <v>7.6</v>
      </c>
      <c r="O57" s="105">
        <f t="shared" si="4"/>
        <v>2</v>
      </c>
      <c r="P57" s="89"/>
      <c r="Q57" s="132" t="b">
        <f t="shared" si="5"/>
        <v>0</v>
      </c>
      <c r="R57" s="131"/>
    </row>
    <row r="58" spans="1:18" ht="13.5" customHeight="1">
      <c r="A58" s="3" t="s">
        <v>92</v>
      </c>
      <c r="B58" s="96" t="s">
        <v>105</v>
      </c>
      <c r="C58" s="205">
        <v>3.75</v>
      </c>
      <c r="D58" s="277"/>
      <c r="E58" s="36"/>
      <c r="F58" s="277"/>
      <c r="G58" s="36"/>
      <c r="H58" s="277"/>
      <c r="I58" s="36"/>
      <c r="J58" s="277">
        <v>1</v>
      </c>
      <c r="K58" s="36"/>
      <c r="L58" s="277"/>
      <c r="M58" s="36"/>
      <c r="N58" s="30">
        <f t="shared" si="3"/>
        <v>3.75</v>
      </c>
      <c r="O58" s="105">
        <f t="shared" si="4"/>
        <v>1</v>
      </c>
      <c r="P58" s="89"/>
      <c r="Q58" s="132" t="b">
        <f t="shared" si="5"/>
        <v>0</v>
      </c>
      <c r="R58" s="131"/>
    </row>
    <row r="59" spans="1:18" ht="15" customHeight="1">
      <c r="A59" s="3" t="s">
        <v>92</v>
      </c>
      <c r="B59" s="200" t="s">
        <v>106</v>
      </c>
      <c r="C59" s="205">
        <v>0.48</v>
      </c>
      <c r="D59" s="277"/>
      <c r="E59" s="36"/>
      <c r="F59" s="277">
        <v>6</v>
      </c>
      <c r="G59" s="36"/>
      <c r="H59" s="277"/>
      <c r="I59" s="36"/>
      <c r="J59" s="277"/>
      <c r="K59" s="36"/>
      <c r="L59" s="277"/>
      <c r="M59" s="36"/>
      <c r="N59" s="30">
        <f t="shared" si="3"/>
        <v>2.88</v>
      </c>
      <c r="O59" s="105">
        <f t="shared" si="4"/>
        <v>6</v>
      </c>
      <c r="P59" s="89"/>
      <c r="Q59" s="132" t="b">
        <f t="shared" si="5"/>
        <v>0</v>
      </c>
      <c r="R59" s="131"/>
    </row>
    <row r="60" spans="1:18" ht="25.5" customHeight="1">
      <c r="A60" s="3" t="s">
        <v>92</v>
      </c>
      <c r="B60" s="96" t="s">
        <v>107</v>
      </c>
      <c r="C60" s="205">
        <v>1.0900000000000001</v>
      </c>
      <c r="D60" s="277"/>
      <c r="E60" s="36"/>
      <c r="F60" s="277"/>
      <c r="G60" s="36"/>
      <c r="H60" s="277"/>
      <c r="I60" s="36"/>
      <c r="J60" s="277"/>
      <c r="K60" s="36"/>
      <c r="L60" s="277"/>
      <c r="M60" s="36"/>
      <c r="N60" s="30">
        <f t="shared" si="3"/>
        <v>0</v>
      </c>
      <c r="O60" s="105">
        <f t="shared" si="4"/>
        <v>0</v>
      </c>
      <c r="P60" s="89"/>
      <c r="Q60" s="132" t="b">
        <f t="shared" si="5"/>
        <v>0</v>
      </c>
      <c r="R60" s="131"/>
    </row>
    <row r="61" spans="1:18" ht="15.75" customHeight="1">
      <c r="A61" s="3" t="s">
        <v>92</v>
      </c>
      <c r="B61" s="96" t="s">
        <v>108</v>
      </c>
      <c r="C61" s="205">
        <v>4.4000000000000004</v>
      </c>
      <c r="D61" s="277"/>
      <c r="E61" s="36"/>
      <c r="F61" s="277"/>
      <c r="G61" s="36"/>
      <c r="H61" s="277"/>
      <c r="I61" s="36"/>
      <c r="J61" s="277"/>
      <c r="K61" s="36"/>
      <c r="L61" s="277"/>
      <c r="M61" s="36"/>
      <c r="N61" s="30">
        <f t="shared" si="3"/>
        <v>0</v>
      </c>
      <c r="O61" s="105">
        <f t="shared" si="4"/>
        <v>0</v>
      </c>
      <c r="P61" s="89"/>
      <c r="Q61" s="132" t="b">
        <f t="shared" si="5"/>
        <v>0</v>
      </c>
      <c r="R61" s="131"/>
    </row>
    <row r="62" spans="1:18" ht="15" customHeight="1">
      <c r="A62" s="3" t="s">
        <v>92</v>
      </c>
      <c r="B62" s="96" t="s">
        <v>109</v>
      </c>
      <c r="C62" s="205">
        <v>5.75</v>
      </c>
      <c r="D62" s="277"/>
      <c r="E62" s="36"/>
      <c r="F62" s="277"/>
      <c r="G62" s="36"/>
      <c r="H62" s="277"/>
      <c r="I62" s="36"/>
      <c r="J62" s="277"/>
      <c r="K62" s="36"/>
      <c r="L62" s="277"/>
      <c r="M62" s="36"/>
      <c r="N62" s="30">
        <f t="shared" si="3"/>
        <v>0</v>
      </c>
      <c r="O62" s="105">
        <f t="shared" si="4"/>
        <v>0</v>
      </c>
      <c r="P62" s="89"/>
      <c r="Q62" s="132" t="b">
        <f t="shared" si="5"/>
        <v>0</v>
      </c>
      <c r="R62" s="131"/>
    </row>
    <row r="63" spans="1:18" ht="15" customHeight="1">
      <c r="A63" s="3" t="s">
        <v>92</v>
      </c>
      <c r="B63" s="96" t="s">
        <v>110</v>
      </c>
      <c r="C63" s="205">
        <v>5.97</v>
      </c>
      <c r="D63" s="277"/>
      <c r="E63" s="36"/>
      <c r="F63" s="277"/>
      <c r="G63" s="36"/>
      <c r="H63" s="277"/>
      <c r="I63" s="36"/>
      <c r="J63" s="277"/>
      <c r="K63" s="36"/>
      <c r="L63" s="277"/>
      <c r="M63" s="36"/>
      <c r="N63" s="30">
        <f t="shared" si="3"/>
        <v>0</v>
      </c>
      <c r="O63" s="105">
        <f t="shared" si="4"/>
        <v>0</v>
      </c>
      <c r="P63" s="89"/>
      <c r="Q63" s="132" t="b">
        <f t="shared" si="5"/>
        <v>0</v>
      </c>
      <c r="R63" s="131"/>
    </row>
    <row r="64" spans="1:18" ht="15" customHeight="1">
      <c r="A64" s="3" t="s">
        <v>92</v>
      </c>
      <c r="B64" s="96" t="s">
        <v>111</v>
      </c>
      <c r="C64" s="205">
        <v>5.97</v>
      </c>
      <c r="D64" s="277"/>
      <c r="E64" s="36"/>
      <c r="F64" s="277"/>
      <c r="G64" s="36"/>
      <c r="H64" s="277"/>
      <c r="I64" s="36"/>
      <c r="J64" s="277"/>
      <c r="K64" s="36"/>
      <c r="L64" s="277"/>
      <c r="M64" s="36"/>
      <c r="N64" s="30">
        <f t="shared" si="3"/>
        <v>0</v>
      </c>
      <c r="O64" s="105">
        <f t="shared" si="4"/>
        <v>0</v>
      </c>
      <c r="P64" s="89"/>
      <c r="Q64" s="132" t="b">
        <f t="shared" si="5"/>
        <v>0</v>
      </c>
      <c r="R64" s="131"/>
    </row>
    <row r="65" spans="1:18" ht="26.25" customHeight="1">
      <c r="A65" s="3" t="s">
        <v>92</v>
      </c>
      <c r="B65" s="96" t="s">
        <v>112</v>
      </c>
      <c r="C65" s="205">
        <v>6.6</v>
      </c>
      <c r="D65" s="12"/>
      <c r="E65" s="48"/>
      <c r="F65" s="12"/>
      <c r="G65" s="48"/>
      <c r="H65" s="12"/>
      <c r="I65" s="48"/>
      <c r="J65" s="12"/>
      <c r="K65" s="48"/>
      <c r="L65" s="12"/>
      <c r="M65" s="48"/>
      <c r="N65" s="30">
        <f t="shared" si="3"/>
        <v>0</v>
      </c>
      <c r="O65" s="105">
        <f t="shared" si="4"/>
        <v>0</v>
      </c>
      <c r="P65" s="89"/>
      <c r="Q65" s="132" t="b">
        <f t="shared" si="5"/>
        <v>0</v>
      </c>
      <c r="R65" s="131"/>
    </row>
    <row r="66" spans="1:18" ht="15.75" customHeight="1" thickBot="1">
      <c r="A66" s="3" t="s">
        <v>92</v>
      </c>
      <c r="B66" s="294" t="s">
        <v>91</v>
      </c>
      <c r="C66" s="289"/>
      <c r="D66" s="15">
        <f>((((((((((((((((((D47*C47)+(D48*C48))+(D49*C49))+(D50*C50))+(D51*C51))+(D52*C52))+(D53*C53))+(D54*C54))+(D55*C55))+(D56*C56))+(D57*C57))+(D58*C58))+(D59*C59))+(D60*C60))+(D61*C61))+(D62*C62))+(D63*C63))+(D64*C64))+(D65*C65)</f>
        <v>8.4499999999999993</v>
      </c>
      <c r="E66" s="246">
        <f>((((((((((((((((((E47*C47)+(E48*C48))+(E49*C49))+(E50*C50))+(E51*C51))+(E52*C52))+(E53*C53))+(E54*C54))+(E55*C55))+(E56*C56))+(E57*C57))+(E58*C58))+(E59*C59))+(E60*C60))+(E61*C61))+(E62*C62))+(E63*C63))+(E64*C64))+(E65*C65)</f>
        <v>0</v>
      </c>
      <c r="F66" s="15">
        <f>((((((((((((((((((F47*C47)+(F48*C48))+(F49*C49))+(F50*C50))+(F51*C51))+(F52*C52))+(F53*C53))+(F54*C54))+(F55*C55))+(F56*C56))+(F57*C57))+(F58*C58))+(F59*C59))+(F60*C60))+(F61*C61))+(F62*C62))+(F63*C63))+(F64*C64))+(F65*C65)</f>
        <v>2.88</v>
      </c>
      <c r="G66" s="246">
        <f>((((((((((((((((((G47*C47)+(G48*C48))+(G49*C49))+(G50*C50))+(G51*C51))+(G52*C52))+(G53*C53))+(G54*C54))+(G55*C55))+(G56*C56))+(G57*C57))+(G58*C58))+(G59*C59))+(G60*C60))+(G61*C61))+(G62*C62))+(G63*C63))+(G64*C64))+(G65*C65)</f>
        <v>0</v>
      </c>
      <c r="H66" s="15">
        <f>((((((((((((((((((H47*C47)+(H48*C48))+(H49*C49))+(H50*C50))+(H51*C51))+(H52*C52))+(H53*C53))+(H54*C54))+(H55*C55))+(H56*C56))+(H57*C57))+(H58*C58))+(H59*C59))+(H60*C60))+(H61*C61))+(H62*C62))+(H63*C63))+(H64*C64))+(H65*C65)</f>
        <v>0</v>
      </c>
      <c r="I66" s="246">
        <f>((((((((((((((((((I47*C47)+(I48*C48))+(I49*C49))+(I50*C50))+(I51*C51))+(I52*C52))+(I53*C53))+(I54*C54))+(I55*C55))+(I56*C56))+(I57*C57))+(I58*C58))+(I59*C59))+(I60*C60))+(I61*C61))+(I62*C62))+(I63*C63))+(I64*C64))+(I65*C65)</f>
        <v>0</v>
      </c>
      <c r="J66" s="15">
        <f>((((((((((((((((((J47*C47)+(J48*C48))+(J49*C49))+(J50*C50))+(J51*C51))+(J52*C52))+(J53*C53))+(J54*C54))+(J55*C55))+(J56*C56))+(J57*C57))+(J58*C58))+(J59*C59))+(J60*C60))+(J61*C61))+(J62*C62))+(J63*C63))+(J64*C64))+(J65*C65)</f>
        <v>7.55</v>
      </c>
      <c r="K66" s="246">
        <f>((((((((((((((((((K47*C47)+(K48*C48))+(K49*C49))+(K50*C50))+(K51*C51))+(K52*C52))+(K53*C53))+(K54*C54))+(K55*C55))+(K56*C56))+(K57*C57))+(K58*C58))+(K59*C59))+(K60*C60))+(K61*C61))+(K62*C62))+(K63*C63))+(K64*C64))+(K65*C65)</f>
        <v>14.3</v>
      </c>
      <c r="L66" s="15">
        <f>((((((((((((((((((L47*C47)+(L48*C48))+(L49*C49))+(L50*C50))+(L51*C51))+(L52*C52))+(L53*C53))+(L54*C54))+(L55*C55))+(L56*C56))+(L57*C57))+(L58*C58))+(L59*C59))+(L60*C60))+(L61*C61))+(L62*C62))+(L63*C63))+(L64*C64))+(L65*C65)</f>
        <v>0</v>
      </c>
      <c r="M66" s="116">
        <f>((((((((((((((((((M47*C47)+(M48*C48))+(M49*C49))+(M50*C50))+(M51*C51))+(M52*C52))+(M53*C53))+(M54*C54))+(M55*C55))+(M56*C56))+(M57*C57))+(M58*C58))+(M59*C59))+(M60*C60))+(M61*C61))+(M62*C62))+(M63*C63))+(M64*C64))+(M65*C65)</f>
        <v>0</v>
      </c>
      <c r="N66" s="52"/>
      <c r="O66" s="131"/>
      <c r="P66" s="89"/>
      <c r="Q66" s="132" t="str">
        <f t="shared" si="5"/>
        <v>15/09/12</v>
      </c>
      <c r="R66" s="131"/>
    </row>
    <row r="67" spans="1:18" ht="31.5" customHeight="1">
      <c r="A67" s="3" t="s">
        <v>18</v>
      </c>
      <c r="B67" s="4" t="s">
        <v>18</v>
      </c>
      <c r="C67" s="295" t="s">
        <v>39</v>
      </c>
      <c r="D67" s="288"/>
      <c r="E67" s="288"/>
      <c r="F67" s="288"/>
      <c r="G67" s="288"/>
      <c r="H67" s="288"/>
      <c r="I67" s="288"/>
      <c r="J67" s="288"/>
      <c r="K67" s="288"/>
      <c r="L67" s="288"/>
      <c r="M67" s="289"/>
      <c r="N67" s="179">
        <f>SUM(N70:N76)</f>
        <v>18.100000000000001</v>
      </c>
      <c r="O67" s="263">
        <f>SUM(O70:O76)</f>
        <v>7</v>
      </c>
      <c r="P67" s="177" t="s">
        <v>122</v>
      </c>
      <c r="Q67" s="132" t="b">
        <f t="shared" ref="Q67:Q68" si="6">IF((D67&gt;0),"15/09/12")</f>
        <v>0</v>
      </c>
      <c r="R67" s="131"/>
    </row>
    <row r="68" spans="1:18" ht="30.75" customHeight="1">
      <c r="A68" s="3" t="s">
        <v>18</v>
      </c>
      <c r="B68" s="112" t="s">
        <v>41</v>
      </c>
      <c r="C68" s="296" t="s">
        <v>42</v>
      </c>
      <c r="D68" s="297"/>
      <c r="E68" s="298" t="s">
        <v>43</v>
      </c>
      <c r="F68" s="297"/>
      <c r="G68" s="299" t="s">
        <v>44</v>
      </c>
      <c r="H68" s="288"/>
      <c r="I68" s="288"/>
      <c r="J68" s="288"/>
      <c r="K68" s="288"/>
      <c r="L68" s="288"/>
      <c r="M68" s="288"/>
      <c r="N68" s="109"/>
      <c r="O68" s="109"/>
      <c r="P68" s="213"/>
      <c r="Q68" s="132" t="b">
        <f t="shared" si="6"/>
        <v>0</v>
      </c>
      <c r="R68" s="131"/>
    </row>
    <row r="69" spans="1:18" ht="40.5" customHeight="1">
      <c r="A69" s="3"/>
      <c r="B69" s="273" t="s">
        <v>45</v>
      </c>
      <c r="C69" s="46" t="s">
        <v>123</v>
      </c>
      <c r="D69" s="278" t="s">
        <v>47</v>
      </c>
      <c r="E69" s="220" t="s">
        <v>48</v>
      </c>
      <c r="F69" s="278" t="s">
        <v>49</v>
      </c>
      <c r="G69" s="220" t="s">
        <v>50</v>
      </c>
      <c r="H69" s="278" t="s">
        <v>51</v>
      </c>
      <c r="I69" s="220" t="s">
        <v>52</v>
      </c>
      <c r="J69" s="278" t="s">
        <v>53</v>
      </c>
      <c r="K69" s="220" t="s">
        <v>54</v>
      </c>
      <c r="L69" s="278" t="s">
        <v>55</v>
      </c>
      <c r="M69" s="220" t="s">
        <v>56</v>
      </c>
      <c r="N69" s="259" t="s">
        <v>57</v>
      </c>
      <c r="O69" s="208" t="s">
        <v>58</v>
      </c>
      <c r="P69" s="81" t="s">
        <v>59</v>
      </c>
      <c r="Q69" s="172"/>
      <c r="R69" s="131"/>
    </row>
    <row r="70" spans="1:18" ht="15.75" customHeight="1">
      <c r="A70" s="3" t="s">
        <v>18</v>
      </c>
      <c r="B70" s="189" t="s">
        <v>124</v>
      </c>
      <c r="C70" s="274">
        <v>2.7</v>
      </c>
      <c r="D70" s="67"/>
      <c r="E70" s="178"/>
      <c r="F70" s="67">
        <v>1</v>
      </c>
      <c r="G70" s="178"/>
      <c r="H70" s="67"/>
      <c r="I70" s="178"/>
      <c r="J70" s="67">
        <v>1</v>
      </c>
      <c r="K70" s="178"/>
      <c r="L70" s="67"/>
      <c r="M70" s="178"/>
      <c r="N70" s="110">
        <f t="shared" ref="N70:N76" si="7">C70*(((((((((D70+E70)+F70)+G70)+H70)+I70)+J70)+K70)+L70)+M70)</f>
        <v>5.4</v>
      </c>
      <c r="O70" s="129">
        <f t="shared" ref="O70:O76" si="8">((((((((D70+E70)+F70)+G70)+H70)+I70)+J70)+K70)+L70)+M70</f>
        <v>2</v>
      </c>
      <c r="P70" s="10"/>
      <c r="Q70" s="54" t="b">
        <f t="shared" ref="Q70:Q77" si="9">IF((D70&gt;0),"15/09/12")</f>
        <v>0</v>
      </c>
      <c r="R70" s="131"/>
    </row>
    <row r="71" spans="1:18" ht="15.75" customHeight="1">
      <c r="A71" s="3" t="s">
        <v>18</v>
      </c>
      <c r="B71" s="189" t="s">
        <v>125</v>
      </c>
      <c r="C71" s="274">
        <v>2.6</v>
      </c>
      <c r="D71" s="67"/>
      <c r="E71" s="178"/>
      <c r="F71" s="67">
        <v>1</v>
      </c>
      <c r="G71" s="178"/>
      <c r="H71" s="67"/>
      <c r="I71" s="178"/>
      <c r="J71" s="67">
        <v>1</v>
      </c>
      <c r="K71" s="178"/>
      <c r="L71" s="67"/>
      <c r="M71" s="178"/>
      <c r="N71" s="110">
        <f t="shared" si="7"/>
        <v>5.2</v>
      </c>
      <c r="O71" s="129">
        <f t="shared" si="8"/>
        <v>2</v>
      </c>
      <c r="P71" s="10"/>
      <c r="Q71" s="54" t="b">
        <f t="shared" si="9"/>
        <v>0</v>
      </c>
      <c r="R71" s="131"/>
    </row>
    <row r="72" spans="1:18" ht="15.75" customHeight="1">
      <c r="A72" s="3" t="s">
        <v>18</v>
      </c>
      <c r="B72" s="189" t="s">
        <v>126</v>
      </c>
      <c r="C72" s="274">
        <v>2.1</v>
      </c>
      <c r="D72" s="67"/>
      <c r="E72" s="178"/>
      <c r="F72" s="67"/>
      <c r="G72" s="178"/>
      <c r="H72" s="67"/>
      <c r="I72" s="178"/>
      <c r="J72" s="67"/>
      <c r="K72" s="178"/>
      <c r="L72" s="67"/>
      <c r="M72" s="178"/>
      <c r="N72" s="110">
        <f t="shared" si="7"/>
        <v>0</v>
      </c>
      <c r="O72" s="129">
        <f t="shared" si="8"/>
        <v>0</v>
      </c>
      <c r="P72" s="10"/>
      <c r="Q72" s="54" t="b">
        <f t="shared" si="9"/>
        <v>0</v>
      </c>
      <c r="R72" s="131"/>
    </row>
    <row r="73" spans="1:18" ht="15.75" customHeight="1">
      <c r="A73" s="3" t="s">
        <v>18</v>
      </c>
      <c r="B73" s="189" t="s">
        <v>127</v>
      </c>
      <c r="C73" s="274">
        <v>2.5</v>
      </c>
      <c r="D73" s="67">
        <v>1</v>
      </c>
      <c r="E73" s="178"/>
      <c r="F73" s="67">
        <v>2</v>
      </c>
      <c r="G73" s="178"/>
      <c r="H73" s="67"/>
      <c r="I73" s="178"/>
      <c r="J73" s="67"/>
      <c r="K73" s="178"/>
      <c r="L73" s="67"/>
      <c r="M73" s="178"/>
      <c r="N73" s="110">
        <f t="shared" si="7"/>
        <v>7.5</v>
      </c>
      <c r="O73" s="129">
        <f t="shared" si="8"/>
        <v>3</v>
      </c>
      <c r="P73" s="10"/>
      <c r="Q73" s="54" t="str">
        <f t="shared" si="9"/>
        <v>15/09/12</v>
      </c>
      <c r="R73" s="131"/>
    </row>
    <row r="74" spans="1:18" hidden="1">
      <c r="A74" s="3" t="s">
        <v>18</v>
      </c>
      <c r="B74" s="189" t="s">
        <v>128</v>
      </c>
      <c r="C74" s="274">
        <v>4</v>
      </c>
      <c r="D74" s="67"/>
      <c r="E74" s="178"/>
      <c r="F74" s="67"/>
      <c r="G74" s="178"/>
      <c r="H74" s="67"/>
      <c r="I74" s="178"/>
      <c r="J74" s="67"/>
      <c r="K74" s="178"/>
      <c r="L74" s="67"/>
      <c r="M74" s="178"/>
      <c r="N74" s="110">
        <f t="shared" si="7"/>
        <v>0</v>
      </c>
      <c r="O74" s="129">
        <f t="shared" si="8"/>
        <v>0</v>
      </c>
      <c r="P74" s="32"/>
      <c r="Q74" s="54" t="b">
        <f t="shared" si="9"/>
        <v>0</v>
      </c>
      <c r="R74" s="131"/>
    </row>
    <row r="75" spans="1:18" hidden="1">
      <c r="A75" s="3" t="s">
        <v>18</v>
      </c>
      <c r="B75" s="189" t="s">
        <v>129</v>
      </c>
      <c r="C75" s="274">
        <v>4.5</v>
      </c>
      <c r="D75" s="67"/>
      <c r="E75" s="178"/>
      <c r="F75" s="67"/>
      <c r="G75" s="178"/>
      <c r="H75" s="67"/>
      <c r="I75" s="178"/>
      <c r="J75" s="67"/>
      <c r="K75" s="178"/>
      <c r="L75" s="67"/>
      <c r="M75" s="178"/>
      <c r="N75" s="110">
        <f t="shared" si="7"/>
        <v>0</v>
      </c>
      <c r="O75" s="129">
        <f t="shared" si="8"/>
        <v>0</v>
      </c>
      <c r="P75" s="32"/>
      <c r="Q75" s="54" t="b">
        <f t="shared" si="9"/>
        <v>0</v>
      </c>
      <c r="R75" s="131"/>
    </row>
    <row r="76" spans="1:18" ht="24" hidden="1" customHeight="1">
      <c r="A76" s="3" t="s">
        <v>18</v>
      </c>
      <c r="B76" s="189" t="s">
        <v>130</v>
      </c>
      <c r="C76" s="274">
        <v>25</v>
      </c>
      <c r="D76" s="23"/>
      <c r="E76" s="107"/>
      <c r="F76" s="23"/>
      <c r="G76" s="107"/>
      <c r="H76" s="23"/>
      <c r="I76" s="107"/>
      <c r="J76" s="23"/>
      <c r="K76" s="107"/>
      <c r="L76" s="23"/>
      <c r="M76" s="107"/>
      <c r="N76" s="110">
        <f t="shared" si="7"/>
        <v>0</v>
      </c>
      <c r="O76" s="129">
        <f t="shared" si="8"/>
        <v>0</v>
      </c>
      <c r="P76" s="32"/>
      <c r="Q76" s="54" t="b">
        <f t="shared" si="9"/>
        <v>0</v>
      </c>
      <c r="R76" s="131"/>
    </row>
    <row r="77" spans="1:18" ht="15.75" customHeight="1" thickBot="1">
      <c r="A77" s="3" t="s">
        <v>18</v>
      </c>
      <c r="B77" s="294" t="s">
        <v>91</v>
      </c>
      <c r="C77" s="289"/>
      <c r="D77" s="15">
        <f>((((((C70*D70)+(C71*D71))+(C72*D72))+(C73*D73))+(C74*D74))+(C75*D75))+(C76*D76)</f>
        <v>2.5</v>
      </c>
      <c r="E77" s="246">
        <f>((((((E70*C70)+(E71*C71))+(E72*C72))+(E73*C73))+(E74*C74))+(E75*C75))+(E76*C76)</f>
        <v>0</v>
      </c>
      <c r="F77" s="15">
        <f>((((((F70*C70)+(F71*C71))+(F72*C72))+(F73*C73))+(F74*C74))+(F75*C75))+(F76*C76)</f>
        <v>10.3</v>
      </c>
      <c r="G77" s="246">
        <f>((((((G70*C70)+(G71*C71))+(G72*C72))+(G73*C73))+(G74*C74))+(G75*C75))+(G76*C76)</f>
        <v>0</v>
      </c>
      <c r="H77" s="15">
        <f>((((((H70*C70)+(H71*C71))+(H72*C72))+(H73*C73))+(H74*C74))+(H75*C75))+(H76*C76)</f>
        <v>0</v>
      </c>
      <c r="I77" s="246">
        <f>((((((I70*C70)+(I71*C71))+(I72*C72))+(I73*C73))+(I74*C74))+(I75*C75))+(I76*C76)</f>
        <v>0</v>
      </c>
      <c r="J77" s="188">
        <f>((((((J70*C70)+(J71*C71))+(J72*C72))+(J73*C73))+(J74*C74))+(J75*C75))+(J76*C76)</f>
        <v>5.3000000000000007</v>
      </c>
      <c r="K77" s="246">
        <f>((((((K70*C70)+(K71*C71))+(K72*C72))+(K73*C73))+(K74*C74))+(K75*C75))+(K76*C76)</f>
        <v>0</v>
      </c>
      <c r="L77" s="15">
        <f>((((((L70*C70)+(L71*C71))+(L72*C72))+(L73*C73))+(L74*C74))+(L75*C75))+(L76*C76)</f>
        <v>0</v>
      </c>
      <c r="M77" s="116">
        <f>((((((M70*C70)+(M71*C71))+(M72*C72))+(M73*C73))+(M74*C74))+(M75*C75))+(M76*C76)</f>
        <v>0</v>
      </c>
      <c r="N77" s="52"/>
      <c r="O77" s="131"/>
      <c r="P77" s="111"/>
      <c r="Q77" s="132" t="str">
        <f t="shared" si="9"/>
        <v>15/09/12</v>
      </c>
      <c r="R77" s="131"/>
    </row>
    <row r="78" spans="1:18" ht="29.25" customHeight="1">
      <c r="A78" s="121" t="s">
        <v>14</v>
      </c>
      <c r="B78" s="4" t="s">
        <v>14</v>
      </c>
      <c r="C78" s="295" t="s">
        <v>39</v>
      </c>
      <c r="D78" s="288"/>
      <c r="E78" s="288"/>
      <c r="F78" s="288"/>
      <c r="G78" s="288"/>
      <c r="H78" s="288"/>
      <c r="I78" s="288"/>
      <c r="J78" s="288"/>
      <c r="K78" s="288"/>
      <c r="L78" s="288"/>
      <c r="M78" s="289"/>
      <c r="N78" s="179">
        <f>SUM(N81:N95)</f>
        <v>75</v>
      </c>
      <c r="O78" s="263">
        <f>SUM(O81:O95)</f>
        <v>12</v>
      </c>
      <c r="P78" s="177" t="s">
        <v>140</v>
      </c>
      <c r="Q78" s="132" t="b">
        <f t="shared" ref="Q78:Q79" si="10">IF((D78&gt;0),"15/09/12")</f>
        <v>0</v>
      </c>
      <c r="R78" s="131"/>
    </row>
    <row r="79" spans="1:18" ht="30" customHeight="1">
      <c r="A79" s="3" t="s">
        <v>14</v>
      </c>
      <c r="B79" s="112" t="s">
        <v>41</v>
      </c>
      <c r="C79" s="296" t="s">
        <v>42</v>
      </c>
      <c r="D79" s="297"/>
      <c r="E79" s="298" t="s">
        <v>43</v>
      </c>
      <c r="F79" s="297"/>
      <c r="G79" s="299" t="s">
        <v>44</v>
      </c>
      <c r="H79" s="288"/>
      <c r="I79" s="288"/>
      <c r="J79" s="288"/>
      <c r="K79" s="288"/>
      <c r="L79" s="288"/>
      <c r="M79" s="289"/>
      <c r="N79" s="101"/>
      <c r="O79" s="109"/>
      <c r="P79" s="99"/>
      <c r="Q79" s="132" t="b">
        <f t="shared" si="10"/>
        <v>0</v>
      </c>
      <c r="R79" s="131"/>
    </row>
    <row r="80" spans="1:18" ht="36" customHeight="1">
      <c r="A80" s="3"/>
      <c r="B80" s="273" t="s">
        <v>45</v>
      </c>
      <c r="C80" s="168" t="s">
        <v>46</v>
      </c>
      <c r="D80" s="278" t="s">
        <v>47</v>
      </c>
      <c r="E80" s="220" t="s">
        <v>48</v>
      </c>
      <c r="F80" s="278" t="s">
        <v>49</v>
      </c>
      <c r="G80" s="220" t="s">
        <v>50</v>
      </c>
      <c r="H80" s="278" t="s">
        <v>51</v>
      </c>
      <c r="I80" s="220" t="s">
        <v>52</v>
      </c>
      <c r="J80" s="278" t="s">
        <v>53</v>
      </c>
      <c r="K80" s="220" t="s">
        <v>54</v>
      </c>
      <c r="L80" s="278" t="s">
        <v>55</v>
      </c>
      <c r="M80" s="220" t="s">
        <v>56</v>
      </c>
      <c r="N80" s="142" t="s">
        <v>57</v>
      </c>
      <c r="O80" s="208" t="s">
        <v>58</v>
      </c>
      <c r="P80" s="149" t="s">
        <v>59</v>
      </c>
      <c r="Q80" s="172"/>
      <c r="R80" s="131"/>
    </row>
    <row r="81" spans="1:18" ht="24" hidden="1" customHeight="1">
      <c r="A81" s="3" t="s">
        <v>14</v>
      </c>
      <c r="B81" s="122" t="s">
        <v>141</v>
      </c>
      <c r="C81" s="24"/>
      <c r="D81" s="245"/>
      <c r="E81" s="241"/>
      <c r="F81" s="245"/>
      <c r="G81" s="241"/>
      <c r="H81" s="245"/>
      <c r="I81" s="241"/>
      <c r="J81" s="245"/>
      <c r="K81" s="241"/>
      <c r="L81" s="245"/>
      <c r="M81" s="241"/>
      <c r="N81" s="42">
        <f t="shared" ref="N81:N95" si="11">(((((((((D81+E81)+F81)+G81)+H81)+I81)+J81)+K81)+L81)+M81)*C81</f>
        <v>0</v>
      </c>
      <c r="O81" s="207"/>
      <c r="P81" s="201" t="s">
        <v>115</v>
      </c>
      <c r="Q81" s="132" t="b">
        <f t="shared" ref="Q81:Q96" si="12">IF((D81&gt;0),"15/09/12")</f>
        <v>0</v>
      </c>
      <c r="R81" s="131"/>
    </row>
    <row r="82" spans="1:18" ht="24" hidden="1" customHeight="1">
      <c r="A82" s="3" t="s">
        <v>14</v>
      </c>
      <c r="B82" s="122" t="s">
        <v>142</v>
      </c>
      <c r="C82" s="24"/>
      <c r="D82" s="245"/>
      <c r="E82" s="241"/>
      <c r="F82" s="245"/>
      <c r="G82" s="241"/>
      <c r="H82" s="245"/>
      <c r="I82" s="241"/>
      <c r="J82" s="245"/>
      <c r="K82" s="241"/>
      <c r="L82" s="245"/>
      <c r="M82" s="241"/>
      <c r="N82" s="42">
        <f t="shared" si="11"/>
        <v>0</v>
      </c>
      <c r="O82" s="207"/>
      <c r="P82" s="201" t="s">
        <v>115</v>
      </c>
      <c r="Q82" s="132" t="b">
        <f t="shared" si="12"/>
        <v>0</v>
      </c>
      <c r="R82" s="131"/>
    </row>
    <row r="83" spans="1:18" ht="24" customHeight="1">
      <c r="A83" s="3" t="s">
        <v>14</v>
      </c>
      <c r="B83" s="122" t="s">
        <v>143</v>
      </c>
      <c r="C83" s="24">
        <v>8</v>
      </c>
      <c r="D83" s="222">
        <v>1</v>
      </c>
      <c r="E83" s="267"/>
      <c r="F83" s="222"/>
      <c r="G83" s="267"/>
      <c r="H83" s="222"/>
      <c r="I83" s="267"/>
      <c r="J83" s="222">
        <v>2</v>
      </c>
      <c r="K83" s="267">
        <v>2</v>
      </c>
      <c r="L83" s="222"/>
      <c r="M83" s="267"/>
      <c r="N83" s="42">
        <f t="shared" si="11"/>
        <v>40</v>
      </c>
      <c r="O83" s="31">
        <f t="shared" ref="O83:O89" si="13">((((((((D83+E83)+F83)+G83)+H83)+I83)+J83)+K83)+L83)+M83</f>
        <v>5</v>
      </c>
      <c r="P83" s="201"/>
      <c r="Q83" s="132" t="str">
        <f t="shared" si="12"/>
        <v>15/09/12</v>
      </c>
      <c r="R83" s="131"/>
    </row>
    <row r="84" spans="1:18" ht="24" customHeight="1">
      <c r="A84" s="3" t="s">
        <v>14</v>
      </c>
      <c r="B84" s="122" t="s">
        <v>144</v>
      </c>
      <c r="C84" s="24">
        <v>5</v>
      </c>
      <c r="D84" s="222"/>
      <c r="E84" s="267">
        <v>1</v>
      </c>
      <c r="F84" s="222">
        <v>1</v>
      </c>
      <c r="G84" s="267"/>
      <c r="H84" s="222"/>
      <c r="I84" s="267"/>
      <c r="J84" s="222"/>
      <c r="K84" s="267">
        <v>1</v>
      </c>
      <c r="L84" s="222"/>
      <c r="M84" s="267"/>
      <c r="N84" s="42">
        <f t="shared" si="11"/>
        <v>15</v>
      </c>
      <c r="O84" s="31">
        <f t="shared" si="13"/>
        <v>3</v>
      </c>
      <c r="P84" s="201"/>
      <c r="Q84" s="132" t="b">
        <f t="shared" si="12"/>
        <v>0</v>
      </c>
      <c r="R84" s="131"/>
    </row>
    <row r="85" spans="1:18" ht="24" customHeight="1">
      <c r="A85" s="3" t="s">
        <v>14</v>
      </c>
      <c r="B85" s="122" t="s">
        <v>145</v>
      </c>
      <c r="C85" s="24">
        <v>5</v>
      </c>
      <c r="D85" s="222"/>
      <c r="E85" s="267"/>
      <c r="F85" s="222"/>
      <c r="G85" s="267"/>
      <c r="H85" s="222"/>
      <c r="I85" s="267"/>
      <c r="J85" s="222"/>
      <c r="K85" s="267">
        <v>1</v>
      </c>
      <c r="L85" s="222"/>
      <c r="M85" s="267"/>
      <c r="N85" s="42">
        <f t="shared" si="11"/>
        <v>5</v>
      </c>
      <c r="O85" s="31">
        <f t="shared" si="13"/>
        <v>1</v>
      </c>
      <c r="P85" s="201"/>
      <c r="Q85" s="132" t="b">
        <f t="shared" si="12"/>
        <v>0</v>
      </c>
      <c r="R85" s="131"/>
    </row>
    <row r="86" spans="1:18" ht="24" customHeight="1">
      <c r="A86" s="3" t="s">
        <v>14</v>
      </c>
      <c r="B86" s="122" t="s">
        <v>146</v>
      </c>
      <c r="C86" s="24">
        <v>5</v>
      </c>
      <c r="D86" s="222"/>
      <c r="E86" s="267"/>
      <c r="F86" s="222"/>
      <c r="G86" s="267"/>
      <c r="H86" s="222"/>
      <c r="I86" s="267"/>
      <c r="J86" s="222"/>
      <c r="K86" s="267"/>
      <c r="L86" s="222"/>
      <c r="M86" s="267"/>
      <c r="N86" s="42">
        <f t="shared" si="11"/>
        <v>0</v>
      </c>
      <c r="O86" s="31">
        <f t="shared" si="13"/>
        <v>0</v>
      </c>
      <c r="P86" s="201"/>
      <c r="Q86" s="132" t="b">
        <f t="shared" si="12"/>
        <v>0</v>
      </c>
      <c r="R86" s="131"/>
    </row>
    <row r="87" spans="1:18" ht="24" customHeight="1">
      <c r="A87" s="3" t="s">
        <v>14</v>
      </c>
      <c r="B87" s="122" t="s">
        <v>147</v>
      </c>
      <c r="C87" s="24">
        <v>2</v>
      </c>
      <c r="D87" s="222"/>
      <c r="E87" s="267"/>
      <c r="F87" s="222"/>
      <c r="G87" s="267"/>
      <c r="H87" s="222">
        <v>1</v>
      </c>
      <c r="I87" s="267"/>
      <c r="J87" s="222"/>
      <c r="K87" s="267"/>
      <c r="L87" s="222"/>
      <c r="M87" s="267"/>
      <c r="N87" s="42">
        <f t="shared" si="11"/>
        <v>2</v>
      </c>
      <c r="O87" s="31">
        <f t="shared" si="13"/>
        <v>1</v>
      </c>
      <c r="P87" s="201"/>
      <c r="Q87" s="132" t="b">
        <f t="shared" si="12"/>
        <v>0</v>
      </c>
      <c r="R87" s="131"/>
    </row>
    <row r="88" spans="1:18" ht="24" customHeight="1">
      <c r="A88" s="3" t="s">
        <v>14</v>
      </c>
      <c r="B88" s="122" t="s">
        <v>148</v>
      </c>
      <c r="C88" s="24">
        <v>6.5</v>
      </c>
      <c r="D88" s="222">
        <v>1</v>
      </c>
      <c r="E88" s="267"/>
      <c r="F88" s="222"/>
      <c r="G88" s="267"/>
      <c r="H88" s="222"/>
      <c r="I88" s="267">
        <v>1</v>
      </c>
      <c r="J88" s="222"/>
      <c r="K88" s="267"/>
      <c r="L88" s="222"/>
      <c r="M88" s="267"/>
      <c r="N88" s="42">
        <f t="shared" si="11"/>
        <v>13</v>
      </c>
      <c r="O88" s="31">
        <f t="shared" si="13"/>
        <v>2</v>
      </c>
      <c r="P88" s="32"/>
      <c r="Q88" s="132" t="str">
        <f t="shared" si="12"/>
        <v>15/09/12</v>
      </c>
      <c r="R88" s="131"/>
    </row>
    <row r="89" spans="1:18" ht="24" customHeight="1">
      <c r="A89" s="3" t="s">
        <v>14</v>
      </c>
      <c r="B89" s="122" t="s">
        <v>149</v>
      </c>
      <c r="C89" s="24">
        <v>12.5</v>
      </c>
      <c r="D89" s="222"/>
      <c r="E89" s="267"/>
      <c r="F89" s="222"/>
      <c r="G89" s="267"/>
      <c r="H89" s="222"/>
      <c r="I89" s="267"/>
      <c r="J89" s="222"/>
      <c r="K89" s="267"/>
      <c r="L89" s="222"/>
      <c r="M89" s="267"/>
      <c r="N89" s="42">
        <f t="shared" si="11"/>
        <v>0</v>
      </c>
      <c r="O89" s="31">
        <f t="shared" si="13"/>
        <v>0</v>
      </c>
      <c r="P89" s="32"/>
      <c r="Q89" s="132" t="b">
        <f t="shared" si="12"/>
        <v>0</v>
      </c>
      <c r="R89" s="131"/>
    </row>
    <row r="90" spans="1:18" ht="36" hidden="1" customHeight="1">
      <c r="A90" s="3" t="s">
        <v>14</v>
      </c>
      <c r="B90" s="122" t="s">
        <v>150</v>
      </c>
      <c r="C90" s="24"/>
      <c r="D90" s="245"/>
      <c r="E90" s="241"/>
      <c r="F90" s="245"/>
      <c r="G90" s="241"/>
      <c r="H90" s="245"/>
      <c r="I90" s="241"/>
      <c r="J90" s="245"/>
      <c r="K90" s="241"/>
      <c r="L90" s="245"/>
      <c r="M90" s="241"/>
      <c r="N90" s="42">
        <f t="shared" si="11"/>
        <v>0</v>
      </c>
      <c r="O90" s="31"/>
      <c r="P90" s="201" t="s">
        <v>115</v>
      </c>
      <c r="Q90" s="132" t="b">
        <f t="shared" si="12"/>
        <v>0</v>
      </c>
      <c r="R90" s="131"/>
    </row>
    <row r="91" spans="1:18" ht="24" hidden="1" customHeight="1">
      <c r="A91" s="3" t="s">
        <v>14</v>
      </c>
      <c r="B91" s="122" t="s">
        <v>151</v>
      </c>
      <c r="C91" s="24"/>
      <c r="D91" s="245"/>
      <c r="E91" s="241"/>
      <c r="F91" s="245"/>
      <c r="G91" s="241"/>
      <c r="H91" s="245"/>
      <c r="I91" s="241"/>
      <c r="J91" s="245"/>
      <c r="K91" s="241"/>
      <c r="L91" s="245"/>
      <c r="M91" s="241"/>
      <c r="N91" s="42">
        <f t="shared" si="11"/>
        <v>0</v>
      </c>
      <c r="O91" s="31"/>
      <c r="P91" s="201" t="s">
        <v>115</v>
      </c>
      <c r="Q91" s="132" t="b">
        <f t="shared" si="12"/>
        <v>0</v>
      </c>
      <c r="R91" s="131"/>
    </row>
    <row r="92" spans="1:18" ht="24" hidden="1" customHeight="1">
      <c r="A92" s="3" t="s">
        <v>14</v>
      </c>
      <c r="B92" s="122" t="s">
        <v>152</v>
      </c>
      <c r="C92" s="24"/>
      <c r="D92" s="245"/>
      <c r="E92" s="241"/>
      <c r="F92" s="245"/>
      <c r="G92" s="241"/>
      <c r="H92" s="245"/>
      <c r="I92" s="241"/>
      <c r="J92" s="245"/>
      <c r="K92" s="241"/>
      <c r="L92" s="245"/>
      <c r="M92" s="241"/>
      <c r="N92" s="42">
        <f t="shared" si="11"/>
        <v>0</v>
      </c>
      <c r="O92" s="31"/>
      <c r="P92" s="201" t="s">
        <v>115</v>
      </c>
      <c r="Q92" s="132" t="b">
        <f t="shared" si="12"/>
        <v>0</v>
      </c>
      <c r="R92" s="131"/>
    </row>
    <row r="93" spans="1:18" ht="24" hidden="1" customHeight="1">
      <c r="A93" s="3" t="s">
        <v>14</v>
      </c>
      <c r="B93" s="122" t="s">
        <v>153</v>
      </c>
      <c r="C93" s="24"/>
      <c r="D93" s="245"/>
      <c r="E93" s="241"/>
      <c r="F93" s="245"/>
      <c r="G93" s="241"/>
      <c r="H93" s="245"/>
      <c r="I93" s="241"/>
      <c r="J93" s="245"/>
      <c r="K93" s="241"/>
      <c r="L93" s="245"/>
      <c r="M93" s="241"/>
      <c r="N93" s="42">
        <f t="shared" si="11"/>
        <v>0</v>
      </c>
      <c r="O93" s="207"/>
      <c r="P93" s="201" t="s">
        <v>115</v>
      </c>
      <c r="Q93" s="132" t="b">
        <f t="shared" si="12"/>
        <v>0</v>
      </c>
      <c r="R93" s="131"/>
    </row>
    <row r="94" spans="1:18" ht="24" hidden="1" customHeight="1">
      <c r="A94" s="3" t="s">
        <v>14</v>
      </c>
      <c r="B94" s="122" t="s">
        <v>154</v>
      </c>
      <c r="C94" s="24"/>
      <c r="D94" s="245"/>
      <c r="E94" s="241"/>
      <c r="F94" s="245"/>
      <c r="G94" s="241"/>
      <c r="H94" s="245"/>
      <c r="I94" s="241"/>
      <c r="J94" s="245"/>
      <c r="K94" s="241"/>
      <c r="L94" s="245"/>
      <c r="M94" s="241"/>
      <c r="N94" s="42">
        <f t="shared" si="11"/>
        <v>0</v>
      </c>
      <c r="O94" s="207"/>
      <c r="P94" s="201" t="s">
        <v>115</v>
      </c>
      <c r="Q94" s="132" t="b">
        <f t="shared" si="12"/>
        <v>0</v>
      </c>
      <c r="R94" s="131"/>
    </row>
    <row r="95" spans="1:18" ht="24" hidden="1" customHeight="1">
      <c r="A95" s="3" t="s">
        <v>14</v>
      </c>
      <c r="B95" s="122" t="s">
        <v>155</v>
      </c>
      <c r="C95" s="24"/>
      <c r="D95" s="35"/>
      <c r="E95" s="14"/>
      <c r="F95" s="35"/>
      <c r="G95" s="14"/>
      <c r="H95" s="35"/>
      <c r="I95" s="14"/>
      <c r="J95" s="35"/>
      <c r="K95" s="14"/>
      <c r="L95" s="35"/>
      <c r="M95" s="14"/>
      <c r="N95" s="42">
        <f t="shared" si="11"/>
        <v>0</v>
      </c>
      <c r="O95" s="207"/>
      <c r="P95" s="201" t="s">
        <v>115</v>
      </c>
      <c r="Q95" s="132" t="b">
        <f t="shared" si="12"/>
        <v>0</v>
      </c>
      <c r="R95" s="131"/>
    </row>
    <row r="96" spans="1:18" ht="15.75" customHeight="1" thickBot="1">
      <c r="A96" s="3" t="s">
        <v>14</v>
      </c>
      <c r="B96" s="301" t="s">
        <v>91</v>
      </c>
      <c r="C96" s="289"/>
      <c r="D96" s="15">
        <f>(((((((((((((((((D81*C81)+(D82*C82))+(D83*C83))+(D84*C84))+(D85*C85))+(D86*C86))+(D87*C87))+(D88*C88))+(D89*C89))+(D90*C90))+(D91*C91))+(D92*C92))+(D93*C93))+(D94*C94))+(D95*C95))))</f>
        <v>14.5</v>
      </c>
      <c r="E96" s="199">
        <f>(((((((((((((((((E81*C81)+(E82*C82))+(E83*C83))+(E84*C84))+(E85*C85))+(E86*C86))+(E87*C87))+(E88*C88))+(E89*C89))+(E90*C90))+(E91*C91))+(E92*C92))+(E93*C93))+(E94*C94))+(E95*C95))))</f>
        <v>5</v>
      </c>
      <c r="F96" s="15">
        <f>(((((((((((((((((F81*C81)+(F82*C82))+(F83*C83))+(F84*C84))+(F85*C85))+(F86*C86))+(F87*C87))+(F88*C88))+(F89*C89))+(F90*C90))+(F91*C91))+(F92*C92))+(F93*C93))+(F94*C94))+(F95*C95))))</f>
        <v>5</v>
      </c>
      <c r="G96" s="199">
        <f>(((((((((((((((((G81*C81)+(G82*C82))+(G83*C83))+(G84*C84))+(G85*C85))+(G86*C86))+(G87*C87))+(G88*C88))+(G89*C89))+(G90*C90))+(G91*C91))+(G92*C92))+(G93*C93))+(G94*C94))+(G95*C95))))</f>
        <v>0</v>
      </c>
      <c r="H96" s="15">
        <f>(((((((((((((((((H81*C81)+(H82*C82))+(H83*C83))+(H84*C84))+(H85*C85))+(H86*C86))+(H87*C87))+(H88*C88))+(H89*C89))+(H90*C90))+(H91*C91))+(H92*C92))+(H93*C93))+(H94*C94))+(H95*C95))))</f>
        <v>2</v>
      </c>
      <c r="I96" s="199">
        <f>(((((((((((((((((I81*C81)+(I82*C82))+(I83*C83))+(I84*C84))+(I85*C85))+(I86*C86))+(I87*C87))+(I88*C88))+(I89*C89))+(I90*C90))+(I91*C91))+(I92*C92))+(I93*C93))+(I94*C94))+(I95*C95))))</f>
        <v>6.5</v>
      </c>
      <c r="J96" s="15">
        <f>((((((((((((((((((J81*C81)+(J82*C82))+(J83*C83))+(J84*C84))+(J85*C85))+(J86*C86))+(J87*C87))+(J88*C88))+(J89*C89))+(J90*C90))+(J91*C91))+(J92*C92))+(J93*C93))+(J94*C94))+(J95*C95)))))</f>
        <v>16</v>
      </c>
      <c r="K96" s="246">
        <f>((((((((((((((((((K81*C81)+(K82*C82))+(K83*C83))+(K84*C84))+(K85*C85))+(K86*C86))+(K87*C87))+(K88*C88))+(K89*C89))+(K90*C90))+(K91*C91))+(K92*C92))+(K93*C93))+(K94*C94))+(K95*C95)))))</f>
        <v>26</v>
      </c>
      <c r="L96" s="15">
        <f>((((((((((((((((((L81*C81)+(L82*C82))+(L83*C83))+(L84*C84))+(L85*C85))+(L86*C86))+(L87*C87))+(L88*C88))+(L89*C89))+(L90*C90))+(L91*C91))+(L92*C92))+(L93*C93))+(L94*C94))+(L95*C95)))))</f>
        <v>0</v>
      </c>
      <c r="M96" s="7">
        <f>((((((((((((((((((M81*C81)+(M82*C82))+(M83*C83))+(M84*C84))+(M85*C85))+(M86*C86))+(M87*C87))+(M88*C88))+(M89*C89))+(M90*C90))+(M91*C91))+(M92*C92))+(M93*C93))+(M94*C94))+(M95*C95)))))</f>
        <v>0</v>
      </c>
      <c r="N96" s="52"/>
      <c r="O96" s="131"/>
      <c r="P96" s="32"/>
      <c r="Q96" s="132" t="str">
        <f t="shared" si="12"/>
        <v>15/09/12</v>
      </c>
      <c r="R96" s="131"/>
    </row>
    <row r="97" spans="1:18" ht="30.75" customHeight="1">
      <c r="A97" s="143"/>
      <c r="B97" s="4" t="s">
        <v>27</v>
      </c>
      <c r="C97" s="295" t="s">
        <v>39</v>
      </c>
      <c r="D97" s="288"/>
      <c r="E97" s="288"/>
      <c r="F97" s="288"/>
      <c r="G97" s="288"/>
      <c r="H97" s="288"/>
      <c r="I97" s="288"/>
      <c r="J97" s="288"/>
      <c r="K97" s="288"/>
      <c r="L97" s="288"/>
      <c r="M97" s="289"/>
      <c r="N97" s="179">
        <f>SUM(N100:N132)</f>
        <v>0</v>
      </c>
      <c r="O97" s="263">
        <f>SUM(O100:O132)</f>
        <v>0</v>
      </c>
      <c r="P97" s="177" t="s">
        <v>156</v>
      </c>
      <c r="Q97" s="172"/>
      <c r="R97" s="131"/>
    </row>
    <row r="98" spans="1:18" ht="34.5" customHeight="1">
      <c r="A98" s="143"/>
      <c r="B98" s="112" t="s">
        <v>41</v>
      </c>
      <c r="C98" s="296" t="s">
        <v>42</v>
      </c>
      <c r="D98" s="297"/>
      <c r="E98" s="298" t="s">
        <v>43</v>
      </c>
      <c r="F98" s="297"/>
      <c r="G98" s="299" t="s">
        <v>44</v>
      </c>
      <c r="H98" s="288"/>
      <c r="I98" s="288"/>
      <c r="J98" s="288"/>
      <c r="K98" s="288"/>
      <c r="L98" s="288"/>
      <c r="M98" s="288"/>
      <c r="N98" s="158"/>
      <c r="O98" s="158"/>
      <c r="P98" s="71"/>
      <c r="Q98" s="131"/>
      <c r="R98" s="131"/>
    </row>
    <row r="99" spans="1:18" ht="40.5" customHeight="1">
      <c r="A99" s="143"/>
      <c r="B99" s="273" t="s">
        <v>45</v>
      </c>
      <c r="C99" s="182" t="s">
        <v>46</v>
      </c>
      <c r="D99" s="278" t="s">
        <v>47</v>
      </c>
      <c r="E99" s="220" t="s">
        <v>48</v>
      </c>
      <c r="F99" s="278" t="s">
        <v>49</v>
      </c>
      <c r="G99" s="220" t="s">
        <v>50</v>
      </c>
      <c r="H99" s="278" t="s">
        <v>51</v>
      </c>
      <c r="I99" s="220" t="s">
        <v>52</v>
      </c>
      <c r="J99" s="278" t="s">
        <v>53</v>
      </c>
      <c r="K99" s="220" t="s">
        <v>54</v>
      </c>
      <c r="L99" s="278" t="s">
        <v>55</v>
      </c>
      <c r="M99" s="220" t="s">
        <v>56</v>
      </c>
      <c r="N99" s="259" t="s">
        <v>57</v>
      </c>
      <c r="O99" s="208" t="s">
        <v>58</v>
      </c>
      <c r="P99" s="135" t="s">
        <v>59</v>
      </c>
      <c r="Q99" s="131"/>
      <c r="R99" s="131"/>
    </row>
    <row r="100" spans="1:18" ht="25.5" customHeight="1">
      <c r="A100" s="143"/>
      <c r="B100" s="118" t="str">
        <f>'15. ANA ARCO'!B13</f>
        <v>BATERÍA 60 AH POSITIVO A LA DERECHA</v>
      </c>
      <c r="C100" s="198">
        <f>'15. ANA ARCO'!C13</f>
        <v>50</v>
      </c>
      <c r="D100" s="67"/>
      <c r="E100" s="178"/>
      <c r="F100" s="67"/>
      <c r="G100" s="178"/>
      <c r="H100" s="67"/>
      <c r="I100" s="178"/>
      <c r="J100" s="67"/>
      <c r="K100" s="178"/>
      <c r="L100" s="67"/>
      <c r="M100" s="178"/>
      <c r="N100" s="42">
        <f t="shared" ref="N100:N132" si="14">(((((((((D100+E100)+F100)+G100)+H100)+I100)+J100)+K100)+L100)+M100)*C100</f>
        <v>0</v>
      </c>
      <c r="O100" s="31">
        <f t="shared" ref="O100:O132" si="15">((((((((D100+E100)+F100)+G100)+H100)+I100)+J100)+K100)+L100)+M100</f>
        <v>0</v>
      </c>
      <c r="P100" s="131"/>
      <c r="Q100" s="131"/>
      <c r="R100" s="131"/>
    </row>
    <row r="101" spans="1:18" ht="25.5" customHeight="1">
      <c r="A101" s="143"/>
      <c r="B101" s="118" t="str">
        <f>'15. ANA ARCO'!B14</f>
        <v>BATERÍA 60 AH POSITIVO A LA IZQUIERDA</v>
      </c>
      <c r="C101" s="198">
        <f>'15. ANA ARCO'!C14</f>
        <v>50</v>
      </c>
      <c r="D101" s="67"/>
      <c r="E101" s="178"/>
      <c r="F101" s="67"/>
      <c r="G101" s="178"/>
      <c r="H101" s="67"/>
      <c r="I101" s="178"/>
      <c r="J101" s="67"/>
      <c r="K101" s="178"/>
      <c r="L101" s="67"/>
      <c r="M101" s="178"/>
      <c r="N101" s="42">
        <f t="shared" si="14"/>
        <v>0</v>
      </c>
      <c r="O101" s="31">
        <f t="shared" si="15"/>
        <v>0</v>
      </c>
      <c r="P101" s="131"/>
      <c r="Q101" s="131"/>
      <c r="R101" s="131"/>
    </row>
    <row r="102" spans="1:18" ht="25.5" customHeight="1">
      <c r="A102" s="143"/>
      <c r="B102" s="118" t="str">
        <f>'15. ANA ARCO'!B17</f>
        <v>BATERÍA 75 AH POSITIVO A LA DERECHA</v>
      </c>
      <c r="C102" s="198">
        <f>'15. ANA ARCO'!C17</f>
        <v>65</v>
      </c>
      <c r="D102" s="67"/>
      <c r="E102" s="178"/>
      <c r="F102" s="67"/>
      <c r="G102" s="178"/>
      <c r="H102" s="67"/>
      <c r="I102" s="178"/>
      <c r="J102" s="67"/>
      <c r="K102" s="178"/>
      <c r="L102" s="67"/>
      <c r="M102" s="178"/>
      <c r="N102" s="42">
        <f t="shared" si="14"/>
        <v>0</v>
      </c>
      <c r="O102" s="31">
        <f t="shared" si="15"/>
        <v>0</v>
      </c>
      <c r="P102" s="131"/>
      <c r="Q102" s="131"/>
      <c r="R102" s="131"/>
    </row>
    <row r="103" spans="1:18" ht="25.5" customHeight="1">
      <c r="A103" s="143"/>
      <c r="B103" s="118" t="str">
        <f>'15. ANA ARCO'!B18</f>
        <v>BATERÍA 75 AH POSITIVO A LA IZQUIERDA</v>
      </c>
      <c r="C103" s="198">
        <f>'15. ANA ARCO'!C18</f>
        <v>65</v>
      </c>
      <c r="D103" s="67"/>
      <c r="E103" s="178"/>
      <c r="F103" s="67"/>
      <c r="G103" s="178"/>
      <c r="H103" s="67"/>
      <c r="I103" s="178"/>
      <c r="J103" s="67"/>
      <c r="K103" s="178"/>
      <c r="L103" s="67"/>
      <c r="M103" s="178"/>
      <c r="N103" s="42">
        <f t="shared" si="14"/>
        <v>0</v>
      </c>
      <c r="O103" s="31">
        <f t="shared" si="15"/>
        <v>0</v>
      </c>
      <c r="P103" s="131"/>
      <c r="Q103" s="131"/>
      <c r="R103" s="131"/>
    </row>
    <row r="104" spans="1:18" ht="25.5" customHeight="1">
      <c r="A104" s="143"/>
      <c r="B104" s="118" t="str">
        <f>'15. ANA ARCO'!B22</f>
        <v>LIMPIAPARABRISA GRAFITO ESTANDAR 38cm 15" 1Unidad</v>
      </c>
      <c r="C104" s="130">
        <f>'15. ANA ARCO'!C22</f>
        <v>2.4</v>
      </c>
      <c r="D104" s="67"/>
      <c r="E104" s="178"/>
      <c r="F104" s="67"/>
      <c r="G104" s="178"/>
      <c r="H104" s="67"/>
      <c r="I104" s="178"/>
      <c r="J104" s="67"/>
      <c r="K104" s="178"/>
      <c r="L104" s="67"/>
      <c r="M104" s="178"/>
      <c r="N104" s="42">
        <f t="shared" si="14"/>
        <v>0</v>
      </c>
      <c r="O104" s="31">
        <f t="shared" si="15"/>
        <v>0</v>
      </c>
      <c r="P104" s="131"/>
      <c r="Q104" s="131"/>
      <c r="R104" s="131"/>
    </row>
    <row r="105" spans="1:18" ht="25.5" customHeight="1">
      <c r="A105" s="143"/>
      <c r="B105" s="118" t="str">
        <f>'15. ANA ARCO'!B23</f>
        <v>LIMPIAPARABRISA GRAFITO ESTANDAR 41cm 16" 1 Unidad</v>
      </c>
      <c r="C105" s="130">
        <f>'15. ANA ARCO'!C23</f>
        <v>2.4</v>
      </c>
      <c r="D105" s="67"/>
      <c r="E105" s="178"/>
      <c r="F105" s="67"/>
      <c r="G105" s="178"/>
      <c r="H105" s="67"/>
      <c r="I105" s="178"/>
      <c r="J105" s="67"/>
      <c r="K105" s="178"/>
      <c r="L105" s="67"/>
      <c r="M105" s="178"/>
      <c r="N105" s="42">
        <f t="shared" si="14"/>
        <v>0</v>
      </c>
      <c r="O105" s="31">
        <f t="shared" si="15"/>
        <v>0</v>
      </c>
      <c r="P105" s="131"/>
      <c r="Q105" s="131"/>
      <c r="R105" s="131"/>
    </row>
    <row r="106" spans="1:18" ht="25.5" customHeight="1">
      <c r="A106" s="143"/>
      <c r="B106" s="118" t="str">
        <f>'15. ANA ARCO'!B24</f>
        <v>LIMPIAPARABRISA GRAFITO ESTANDAR 43cm 17" 1Unidad</v>
      </c>
      <c r="C106" s="130">
        <f>'15. ANA ARCO'!C24</f>
        <v>2.4</v>
      </c>
      <c r="D106" s="67"/>
      <c r="E106" s="178"/>
      <c r="F106" s="67"/>
      <c r="G106" s="178"/>
      <c r="H106" s="67"/>
      <c r="I106" s="178"/>
      <c r="J106" s="67"/>
      <c r="K106" s="178"/>
      <c r="L106" s="67"/>
      <c r="M106" s="178"/>
      <c r="N106" s="42">
        <f t="shared" si="14"/>
        <v>0</v>
      </c>
      <c r="O106" s="31">
        <f t="shared" si="15"/>
        <v>0</v>
      </c>
      <c r="P106" s="131"/>
      <c r="Q106" s="131"/>
      <c r="R106" s="131"/>
    </row>
    <row r="107" spans="1:18" ht="25.5" customHeight="1">
      <c r="A107" s="143"/>
      <c r="B107" s="118" t="str">
        <f>'15. ANA ARCO'!B25</f>
        <v>LIMPIAPARABRISA GRAFITO ESTANDAR 45cm 18" 1 Unidad</v>
      </c>
      <c r="C107" s="130">
        <f>'15. ANA ARCO'!C25</f>
        <v>2.4</v>
      </c>
      <c r="D107" s="67"/>
      <c r="E107" s="178"/>
      <c r="F107" s="67"/>
      <c r="G107" s="178"/>
      <c r="H107" s="67"/>
      <c r="I107" s="178"/>
      <c r="J107" s="67"/>
      <c r="K107" s="178"/>
      <c r="L107" s="67"/>
      <c r="M107" s="178"/>
      <c r="N107" s="42">
        <f t="shared" si="14"/>
        <v>0</v>
      </c>
      <c r="O107" s="31">
        <f t="shared" si="15"/>
        <v>0</v>
      </c>
      <c r="P107" s="131"/>
      <c r="Q107" s="131"/>
      <c r="R107" s="131"/>
    </row>
    <row r="108" spans="1:18" ht="25.5" customHeight="1">
      <c r="A108" s="143"/>
      <c r="B108" s="118" t="str">
        <f>'15. ANA ARCO'!B26</f>
        <v>LIMPIAPARABRISA GRAFITO ESTANDAR 48cm 19" 1 Unidad</v>
      </c>
      <c r="C108" s="130">
        <f>'15. ANA ARCO'!C26</f>
        <v>2.5</v>
      </c>
      <c r="D108" s="67"/>
      <c r="E108" s="178"/>
      <c r="F108" s="67"/>
      <c r="G108" s="178"/>
      <c r="H108" s="67"/>
      <c r="I108" s="178"/>
      <c r="J108" s="67"/>
      <c r="K108" s="178"/>
      <c r="L108" s="67"/>
      <c r="M108" s="178"/>
      <c r="N108" s="42">
        <f t="shared" si="14"/>
        <v>0</v>
      </c>
      <c r="O108" s="31">
        <f t="shared" si="15"/>
        <v>0</v>
      </c>
      <c r="P108" s="131"/>
      <c r="Q108" s="131"/>
      <c r="R108" s="131"/>
    </row>
    <row r="109" spans="1:18" ht="25.5" customHeight="1">
      <c r="A109" s="143"/>
      <c r="B109" s="118" t="str">
        <f>'15. ANA ARCO'!B27</f>
        <v>LIMPIAPARABRISA GRAFITO ESTANDAR 50cm 20" 1 Unidad</v>
      </c>
      <c r="C109" s="130">
        <f>'15. ANA ARCO'!C27</f>
        <v>2.5</v>
      </c>
      <c r="D109" s="67"/>
      <c r="E109" s="178"/>
      <c r="F109" s="67"/>
      <c r="G109" s="178"/>
      <c r="H109" s="67"/>
      <c r="I109" s="178"/>
      <c r="J109" s="67"/>
      <c r="K109" s="178"/>
      <c r="L109" s="67"/>
      <c r="M109" s="178"/>
      <c r="N109" s="42">
        <f t="shared" si="14"/>
        <v>0</v>
      </c>
      <c r="O109" s="31">
        <f t="shared" si="15"/>
        <v>0</v>
      </c>
      <c r="P109" s="131"/>
      <c r="Q109" s="131"/>
      <c r="R109" s="131"/>
    </row>
    <row r="110" spans="1:18" ht="25.5" customHeight="1">
      <c r="A110" s="143"/>
      <c r="B110" s="118" t="str">
        <f>'15. ANA ARCO'!B28</f>
        <v>LIMPIAPARABRISA GRAFITO ESTANDAR 53cm 21" 1 Unidad</v>
      </c>
      <c r="C110" s="130">
        <f>'15. ANA ARCO'!C28</f>
        <v>2.7</v>
      </c>
      <c r="D110" s="67"/>
      <c r="E110" s="178"/>
      <c r="F110" s="67"/>
      <c r="G110" s="178"/>
      <c r="H110" s="67"/>
      <c r="I110" s="178"/>
      <c r="J110" s="67"/>
      <c r="K110" s="178"/>
      <c r="L110" s="67"/>
      <c r="M110" s="178"/>
      <c r="N110" s="42">
        <f t="shared" si="14"/>
        <v>0</v>
      </c>
      <c r="O110" s="31">
        <f t="shared" si="15"/>
        <v>0</v>
      </c>
      <c r="P110" s="131"/>
      <c r="Q110" s="131"/>
      <c r="R110" s="131"/>
    </row>
    <row r="111" spans="1:18" ht="25.5" customHeight="1">
      <c r="A111" s="143"/>
      <c r="B111" s="118" t="str">
        <f>'15. ANA ARCO'!B29</f>
        <v>LIMPIAPARABRISA GRAFITO ESTANDAR 55cm 22" 1 Unidad</v>
      </c>
      <c r="C111" s="130">
        <f>'15. ANA ARCO'!C29</f>
        <v>2.7</v>
      </c>
      <c r="D111" s="67"/>
      <c r="E111" s="178"/>
      <c r="F111" s="67"/>
      <c r="G111" s="178"/>
      <c r="H111" s="67"/>
      <c r="I111" s="178"/>
      <c r="J111" s="67"/>
      <c r="K111" s="178"/>
      <c r="L111" s="67"/>
      <c r="M111" s="178"/>
      <c r="N111" s="42">
        <f t="shared" si="14"/>
        <v>0</v>
      </c>
      <c r="O111" s="31">
        <f t="shared" si="15"/>
        <v>0</v>
      </c>
      <c r="P111" s="131"/>
      <c r="Q111" s="131"/>
      <c r="R111" s="131"/>
    </row>
    <row r="112" spans="1:18" ht="25.5" customHeight="1">
      <c r="A112" s="143"/>
      <c r="B112" s="118" t="str">
        <f>'15. ANA ARCO'!B30</f>
        <v>LIMPIAPARABRISA GRAFITO ESTANDAR 60cm 24" 1 Unidad</v>
      </c>
      <c r="C112" s="198">
        <f>'15. ANA ARCO'!C30</f>
        <v>2.95</v>
      </c>
      <c r="D112" s="67"/>
      <c r="E112" s="178"/>
      <c r="F112" s="67"/>
      <c r="G112" s="178"/>
      <c r="H112" s="67"/>
      <c r="I112" s="178"/>
      <c r="J112" s="67"/>
      <c r="K112" s="178"/>
      <c r="L112" s="67"/>
      <c r="M112" s="178"/>
      <c r="N112" s="42">
        <f t="shared" si="14"/>
        <v>0</v>
      </c>
      <c r="O112" s="31">
        <f t="shared" si="15"/>
        <v>0</v>
      </c>
      <c r="P112" s="131"/>
      <c r="Q112" s="131"/>
      <c r="R112" s="131"/>
    </row>
    <row r="113" spans="1:18" ht="25.5" customHeight="1">
      <c r="A113" s="143"/>
      <c r="B113" s="118" t="str">
        <f>'15. ANA ARCO'!B32</f>
        <v>LIMPIAPARABRISA GRAFITO FLEXIBLE 38cm 15" 1Unidad</v>
      </c>
      <c r="C113" s="198">
        <f>'15. ANA ARCO'!C32</f>
        <v>6.1</v>
      </c>
      <c r="D113" s="67"/>
      <c r="E113" s="178"/>
      <c r="F113" s="67"/>
      <c r="G113" s="178"/>
      <c r="H113" s="67"/>
      <c r="I113" s="178"/>
      <c r="J113" s="67"/>
      <c r="K113" s="178"/>
      <c r="L113" s="67"/>
      <c r="M113" s="178"/>
      <c r="N113" s="42">
        <f t="shared" si="14"/>
        <v>0</v>
      </c>
      <c r="O113" s="31">
        <f t="shared" si="15"/>
        <v>0</v>
      </c>
      <c r="P113" s="131"/>
      <c r="Q113" s="131"/>
      <c r="R113" s="131"/>
    </row>
    <row r="114" spans="1:18" ht="25.5" customHeight="1">
      <c r="A114" s="143"/>
      <c r="B114" s="118" t="str">
        <f>'15. ANA ARCO'!B43</f>
        <v>JUEGO GOMAS RECAMBIO LIMPIAPARABRISAS 71 cm</v>
      </c>
      <c r="C114" s="198">
        <f>'15. ANA ARCO'!C43</f>
        <v>2.7</v>
      </c>
      <c r="D114" s="67"/>
      <c r="E114" s="178"/>
      <c r="F114" s="67"/>
      <c r="G114" s="178"/>
      <c r="H114" s="67"/>
      <c r="I114" s="178"/>
      <c r="J114" s="67"/>
      <c r="K114" s="178"/>
      <c r="L114" s="67"/>
      <c r="M114" s="178"/>
      <c r="N114" s="42">
        <f t="shared" si="14"/>
        <v>0</v>
      </c>
      <c r="O114" s="31">
        <f t="shared" si="15"/>
        <v>0</v>
      </c>
      <c r="P114" s="131"/>
      <c r="Q114" s="131"/>
      <c r="R114" s="131"/>
    </row>
    <row r="115" spans="1:18" ht="25.5" customHeight="1">
      <c r="A115" s="143"/>
      <c r="B115" s="118" t="str">
        <f>'15. ANA ARCO'!B44</f>
        <v>JUEGO GOMAS RECAMBIO LIMPIAPARABRISAS 61cm</v>
      </c>
      <c r="C115" s="198">
        <f>'15. ANA ARCO'!C44</f>
        <v>2.5</v>
      </c>
      <c r="D115" s="67"/>
      <c r="E115" s="178"/>
      <c r="F115" s="67"/>
      <c r="G115" s="178"/>
      <c r="H115" s="67"/>
      <c r="I115" s="178"/>
      <c r="J115" s="67"/>
      <c r="K115" s="178"/>
      <c r="L115" s="67"/>
      <c r="M115" s="178"/>
      <c r="N115" s="42">
        <f t="shared" si="14"/>
        <v>0</v>
      </c>
      <c r="O115" s="31">
        <f t="shared" si="15"/>
        <v>0</v>
      </c>
      <c r="P115" s="131"/>
      <c r="Q115" s="131"/>
      <c r="R115" s="131"/>
    </row>
    <row r="116" spans="1:18" ht="25.5" customHeight="1">
      <c r="A116" s="143"/>
      <c r="B116" s="118" t="str">
        <f>'15. ANA ARCO'!B45</f>
        <v>LAMPARA H-1 12V 55W CAJA 1 UNIDAD</v>
      </c>
      <c r="C116" s="198">
        <f>'15. ANA ARCO'!C45</f>
        <v>0.97</v>
      </c>
      <c r="D116" s="67"/>
      <c r="E116" s="178"/>
      <c r="F116" s="67"/>
      <c r="G116" s="178"/>
      <c r="H116" s="67"/>
      <c r="I116" s="178"/>
      <c r="J116" s="67"/>
      <c r="K116" s="178"/>
      <c r="L116" s="67"/>
      <c r="M116" s="178"/>
      <c r="N116" s="42">
        <f t="shared" si="14"/>
        <v>0</v>
      </c>
      <c r="O116" s="31">
        <f t="shared" si="15"/>
        <v>0</v>
      </c>
      <c r="P116" s="131"/>
      <c r="Q116" s="131"/>
      <c r="R116" s="131"/>
    </row>
    <row r="117" spans="1:18" ht="25.5" customHeight="1">
      <c r="A117" s="143"/>
      <c r="B117" s="118" t="str">
        <f>'15. ANA ARCO'!B46</f>
        <v>LAMPARA H-4 12V 60/55W CAJA 1 UNIDAD</v>
      </c>
      <c r="C117" s="198">
        <f>'15. ANA ARCO'!C46</f>
        <v>1.65</v>
      </c>
      <c r="D117" s="67"/>
      <c r="E117" s="178"/>
      <c r="F117" s="67"/>
      <c r="G117" s="178"/>
      <c r="H117" s="67"/>
      <c r="I117" s="178"/>
      <c r="J117" s="67"/>
      <c r="K117" s="178"/>
      <c r="L117" s="67"/>
      <c r="M117" s="178"/>
      <c r="N117" s="42">
        <f t="shared" si="14"/>
        <v>0</v>
      </c>
      <c r="O117" s="31">
        <f t="shared" si="15"/>
        <v>0</v>
      </c>
      <c r="P117" s="131"/>
      <c r="Q117" s="131"/>
      <c r="R117" s="131"/>
    </row>
    <row r="118" spans="1:18" ht="15" customHeight="1">
      <c r="A118" s="143"/>
      <c r="B118" s="118" t="str">
        <f>'15. ANA ARCO'!B47</f>
        <v>LAMPARA H-7 12V 55W CAJA 1 UNIDAD</v>
      </c>
      <c r="C118" s="198">
        <f>'15. ANA ARCO'!C47</f>
        <v>1.65</v>
      </c>
      <c r="D118" s="67"/>
      <c r="E118" s="178"/>
      <c r="F118" s="67"/>
      <c r="G118" s="178"/>
      <c r="H118" s="67"/>
      <c r="I118" s="178"/>
      <c r="J118" s="67"/>
      <c r="K118" s="178"/>
      <c r="L118" s="67"/>
      <c r="M118" s="178"/>
      <c r="N118" s="42">
        <f t="shared" si="14"/>
        <v>0</v>
      </c>
      <c r="O118" s="31">
        <f t="shared" si="15"/>
        <v>0</v>
      </c>
      <c r="P118" s="131"/>
      <c r="Q118" s="131"/>
      <c r="R118" s="131"/>
    </row>
    <row r="119" spans="1:18" ht="15" customHeight="1">
      <c r="A119" s="143"/>
      <c r="B119" s="118" t="str">
        <f>'15. ANA ARCO'!B48</f>
        <v>LAMPARA 1 POLO 12V 21W 1 UNIDAD</v>
      </c>
      <c r="C119" s="198">
        <f>'15. ANA ARCO'!C48</f>
        <v>0.25</v>
      </c>
      <c r="D119" s="67"/>
      <c r="E119" s="178"/>
      <c r="F119" s="67"/>
      <c r="G119" s="178"/>
      <c r="H119" s="67"/>
      <c r="I119" s="178"/>
      <c r="J119" s="67"/>
      <c r="K119" s="178"/>
      <c r="L119" s="67"/>
      <c r="M119" s="178"/>
      <c r="N119" s="42">
        <f t="shared" si="14"/>
        <v>0</v>
      </c>
      <c r="O119" s="31">
        <f t="shared" si="15"/>
        <v>0</v>
      </c>
      <c r="P119" s="131"/>
      <c r="Q119" s="131"/>
      <c r="R119" s="131"/>
    </row>
    <row r="120" spans="1:18" ht="33" customHeight="1">
      <c r="A120" s="143"/>
      <c r="B120" s="118" t="str">
        <f>'15. ANA ARCO'!B49</f>
        <v>LAMPARA 1 POLO AMBAR 12V 21W 1 UNIDAD</v>
      </c>
      <c r="C120" s="198">
        <f>'15. ANA ARCO'!C49</f>
        <v>0.26</v>
      </c>
      <c r="D120" s="67"/>
      <c r="E120" s="178"/>
      <c r="F120" s="67"/>
      <c r="G120" s="178"/>
      <c r="H120" s="67"/>
      <c r="I120" s="178"/>
      <c r="J120" s="67"/>
      <c r="K120" s="178"/>
      <c r="L120" s="67"/>
      <c r="M120" s="178"/>
      <c r="N120" s="42">
        <f t="shared" si="14"/>
        <v>0</v>
      </c>
      <c r="O120" s="31">
        <f t="shared" si="15"/>
        <v>0</v>
      </c>
      <c r="P120" s="131"/>
      <c r="Q120" s="131"/>
      <c r="R120" s="131"/>
    </row>
    <row r="121" spans="1:18" ht="30.75" customHeight="1">
      <c r="A121" s="143"/>
      <c r="B121" s="118" t="str">
        <f>'15. ANA ARCO'!B50</f>
        <v>LAMPARA 2 POLOS 12V 21/5W 1 UNIDAD</v>
      </c>
      <c r="C121" s="198">
        <f>'15. ANA ARCO'!C50</f>
        <v>0.26</v>
      </c>
      <c r="D121" s="67"/>
      <c r="E121" s="178"/>
      <c r="F121" s="67"/>
      <c r="G121" s="178"/>
      <c r="H121" s="67"/>
      <c r="I121" s="178"/>
      <c r="J121" s="67"/>
      <c r="K121" s="178"/>
      <c r="L121" s="67"/>
      <c r="M121" s="178"/>
      <c r="N121" s="42">
        <f t="shared" si="14"/>
        <v>0</v>
      </c>
      <c r="O121" s="31">
        <f t="shared" si="15"/>
        <v>0</v>
      </c>
      <c r="P121" s="131"/>
      <c r="Q121" s="131"/>
      <c r="R121" s="131"/>
    </row>
    <row r="122" spans="1:18" ht="25.5" customHeight="1">
      <c r="A122" s="143"/>
      <c r="B122" s="118" t="str">
        <f>'15. ANA ARCO'!B51</f>
        <v>LAMPARA MATRICULA 12V 5W 1 UNIDAD</v>
      </c>
      <c r="C122" s="198">
        <f>'15. ANA ARCO'!C51</f>
        <v>0.22</v>
      </c>
      <c r="D122" s="67"/>
      <c r="E122" s="178"/>
      <c r="F122" s="67"/>
      <c r="G122" s="178"/>
      <c r="H122" s="67"/>
      <c r="I122" s="178"/>
      <c r="J122" s="67"/>
      <c r="K122" s="178"/>
      <c r="L122" s="67"/>
      <c r="M122" s="178"/>
      <c r="N122" s="42">
        <f t="shared" si="14"/>
        <v>0</v>
      </c>
      <c r="O122" s="31">
        <f t="shared" si="15"/>
        <v>0</v>
      </c>
      <c r="P122" s="131"/>
      <c r="Q122" s="131"/>
      <c r="R122" s="131"/>
    </row>
    <row r="123" spans="1:18" ht="25.5" customHeight="1">
      <c r="A123" s="143"/>
      <c r="B123" s="118" t="str">
        <f>'15. ANA ARCO'!B52</f>
        <v>LAMPARA TABLERO/POSICION 12V 5W 1 UNIDAD</v>
      </c>
      <c r="C123" s="198">
        <f>'15. ANA ARCO'!C52</f>
        <v>0.36</v>
      </c>
      <c r="D123" s="67"/>
      <c r="E123" s="178"/>
      <c r="F123" s="67"/>
      <c r="G123" s="178"/>
      <c r="H123" s="67"/>
      <c r="I123" s="178"/>
      <c r="J123" s="67"/>
      <c r="K123" s="178"/>
      <c r="L123" s="67"/>
      <c r="M123" s="178"/>
      <c r="N123" s="42">
        <f t="shared" si="14"/>
        <v>0</v>
      </c>
      <c r="O123" s="31">
        <f t="shared" si="15"/>
        <v>0</v>
      </c>
      <c r="P123" s="131"/>
      <c r="Q123" s="131"/>
      <c r="R123" s="131"/>
    </row>
    <row r="124" spans="1:18" ht="25.5" customHeight="1">
      <c r="A124" s="143"/>
      <c r="B124" s="118" t="str">
        <f>'15. ANA ARCO'!B53</f>
        <v>LAMPARA PLAFONIER 12V 5W 1 UNIDAD</v>
      </c>
      <c r="C124" s="198">
        <f>'15. ANA ARCO'!C53</f>
        <v>0.48</v>
      </c>
      <c r="D124" s="67"/>
      <c r="E124" s="178"/>
      <c r="F124" s="67"/>
      <c r="G124" s="178"/>
      <c r="H124" s="67"/>
      <c r="I124" s="178"/>
      <c r="J124" s="67"/>
      <c r="K124" s="178"/>
      <c r="L124" s="67"/>
      <c r="M124" s="178"/>
      <c r="N124" s="42">
        <f t="shared" si="14"/>
        <v>0</v>
      </c>
      <c r="O124" s="31">
        <f t="shared" si="15"/>
        <v>0</v>
      </c>
      <c r="P124" s="131"/>
      <c r="Q124" s="131"/>
      <c r="R124" s="131"/>
    </row>
    <row r="125" spans="1:18" ht="25.5" customHeight="1">
      <c r="A125" s="143"/>
      <c r="B125" s="118" t="str">
        <f>'15. ANA ARCO'!B56</f>
        <v>4 PILAS ALCALINAS AA (LR 06 1,5 Voltios).</v>
      </c>
      <c r="C125" s="198">
        <f>'15. ANA ARCO'!C56</f>
        <v>1.5</v>
      </c>
      <c r="D125" s="67"/>
      <c r="E125" s="178"/>
      <c r="F125" s="67"/>
      <c r="G125" s="178"/>
      <c r="H125" s="67"/>
      <c r="I125" s="178"/>
      <c r="J125" s="67"/>
      <c r="K125" s="178"/>
      <c r="L125" s="67"/>
      <c r="M125" s="178"/>
      <c r="N125" s="42">
        <f t="shared" si="14"/>
        <v>0</v>
      </c>
      <c r="O125" s="31">
        <f t="shared" si="15"/>
        <v>0</v>
      </c>
      <c r="P125" s="131"/>
      <c r="Q125" s="131"/>
      <c r="R125" s="131"/>
    </row>
    <row r="126" spans="1:18" ht="25.5" customHeight="1">
      <c r="A126" s="143"/>
      <c r="B126" s="118" t="str">
        <f>'15. ANA ARCO'!B57</f>
        <v>4 PILAS ALCALINAS AAA (LR 03 1,5 Voltios).</v>
      </c>
      <c r="C126" s="198">
        <f>'15. ANA ARCO'!C57</f>
        <v>1.5</v>
      </c>
      <c r="D126" s="67"/>
      <c r="E126" s="178"/>
      <c r="F126" s="67"/>
      <c r="G126" s="178"/>
      <c r="H126" s="67"/>
      <c r="I126" s="178"/>
      <c r="J126" s="67"/>
      <c r="K126" s="178"/>
      <c r="L126" s="67"/>
      <c r="M126" s="178"/>
      <c r="N126" s="42">
        <f t="shared" si="14"/>
        <v>0</v>
      </c>
      <c r="O126" s="31">
        <f t="shared" si="15"/>
        <v>0</v>
      </c>
      <c r="P126" s="131"/>
      <c r="Q126" s="131"/>
      <c r="R126" s="131"/>
    </row>
    <row r="127" spans="1:18" ht="15" customHeight="1">
      <c r="A127" s="143"/>
      <c r="B127" s="118" t="str">
        <f>'15. ANA ARCO'!B64</f>
        <v>1 PILA ALCALINA   23A     (12 Voltios ).</v>
      </c>
      <c r="C127" s="198">
        <f>'15. ANA ARCO'!C64</f>
        <v>1.5</v>
      </c>
      <c r="D127" s="67"/>
      <c r="E127" s="178"/>
      <c r="F127" s="67"/>
      <c r="G127" s="178"/>
      <c r="H127" s="67"/>
      <c r="I127" s="178"/>
      <c r="J127" s="67"/>
      <c r="K127" s="178"/>
      <c r="L127" s="67"/>
      <c r="M127" s="178"/>
      <c r="N127" s="42">
        <f t="shared" si="14"/>
        <v>0</v>
      </c>
      <c r="O127" s="31">
        <f t="shared" si="15"/>
        <v>0</v>
      </c>
      <c r="P127" s="131"/>
      <c r="Q127" s="131"/>
      <c r="R127" s="131"/>
    </row>
    <row r="128" spans="1:18">
      <c r="A128" s="143"/>
      <c r="B128" s="118" t="str">
        <f>'15. ANA ARCO'!B65</f>
        <v>1 PILA ALCALINA 27A  (12 Voltios).</v>
      </c>
      <c r="C128" s="198">
        <f>'15. ANA ARCO'!C65</f>
        <v>1.5</v>
      </c>
      <c r="D128" s="67"/>
      <c r="E128" s="178"/>
      <c r="F128" s="67"/>
      <c r="G128" s="178"/>
      <c r="H128" s="67"/>
      <c r="I128" s="178"/>
      <c r="J128" s="67"/>
      <c r="K128" s="178"/>
      <c r="L128" s="67"/>
      <c r="M128" s="178"/>
      <c r="N128" s="42">
        <f t="shared" si="14"/>
        <v>0</v>
      </c>
      <c r="O128" s="31">
        <f t="shared" si="15"/>
        <v>0</v>
      </c>
      <c r="P128" s="131"/>
      <c r="Q128" s="131"/>
      <c r="R128" s="131"/>
    </row>
    <row r="129" spans="1:18" ht="25.5" customHeight="1">
      <c r="A129" s="143"/>
      <c r="B129" s="118" t="str">
        <f>'15. ANA ARCO'!B66</f>
        <v>CABLES ARRANQUE 400 AMPERIOS 3,5 METROS C/BOLSA</v>
      </c>
      <c r="C129" s="198">
        <f>'15. ANA ARCO'!C66</f>
        <v>15</v>
      </c>
      <c r="D129" s="67"/>
      <c r="E129" s="178"/>
      <c r="F129" s="67"/>
      <c r="G129" s="178"/>
      <c r="H129" s="67"/>
      <c r="I129" s="178"/>
      <c r="J129" s="67"/>
      <c r="K129" s="178"/>
      <c r="L129" s="67"/>
      <c r="M129" s="178"/>
      <c r="N129" s="42">
        <f t="shared" si="14"/>
        <v>0</v>
      </c>
      <c r="O129" s="31">
        <f t="shared" si="15"/>
        <v>0</v>
      </c>
      <c r="P129" s="131"/>
      <c r="Q129" s="131"/>
      <c r="R129" s="131"/>
    </row>
    <row r="130" spans="1:18" ht="25.5" customHeight="1">
      <c r="A130" s="143"/>
      <c r="B130" s="118" t="str">
        <f>'15. ANA ARCO'!B67</f>
        <v>CABLES ARRANQUE 500 AMPERIOS 4 METROS C/BOLSA</v>
      </c>
      <c r="C130" s="198">
        <f>'15. ANA ARCO'!C67</f>
        <v>20</v>
      </c>
      <c r="D130" s="67"/>
      <c r="E130" s="178"/>
      <c r="F130" s="67"/>
      <c r="G130" s="178"/>
      <c r="H130" s="67"/>
      <c r="I130" s="178"/>
      <c r="J130" s="67"/>
      <c r="K130" s="178"/>
      <c r="L130" s="67"/>
      <c r="M130" s="178"/>
      <c r="N130" s="42">
        <f t="shared" si="14"/>
        <v>0</v>
      </c>
      <c r="O130" s="31">
        <f t="shared" si="15"/>
        <v>0</v>
      </c>
      <c r="P130" s="131"/>
      <c r="Q130" s="131"/>
      <c r="R130" s="131"/>
    </row>
    <row r="131" spans="1:18" ht="25.5" customHeight="1">
      <c r="A131" s="143"/>
      <c r="B131" s="118" t="str">
        <f>'15. ANA ARCO'!B68</f>
        <v>JUEGO ALFOMBRAS GOMA UNIVERSALES REVERSIBLES.</v>
      </c>
      <c r="C131" s="198">
        <f>'15. ANA ARCO'!C68</f>
        <v>10</v>
      </c>
      <c r="D131" s="67"/>
      <c r="E131" s="178"/>
      <c r="F131" s="67"/>
      <c r="G131" s="178"/>
      <c r="H131" s="67"/>
      <c r="I131" s="178"/>
      <c r="J131" s="67"/>
      <c r="K131" s="178"/>
      <c r="L131" s="67"/>
      <c r="M131" s="178"/>
      <c r="N131" s="42">
        <f t="shared" si="14"/>
        <v>0</v>
      </c>
      <c r="O131" s="31">
        <f t="shared" si="15"/>
        <v>0</v>
      </c>
      <c r="P131" s="131"/>
      <c r="Q131" s="131"/>
      <c r="R131" s="131"/>
    </row>
    <row r="132" spans="1:18" ht="26.25" customHeight="1">
      <c r="A132" s="143"/>
      <c r="B132" s="118" t="str">
        <f>'15. ANA ARCO'!B69</f>
        <v>JUEGO ALFOMBRAS MOQUETA UNIVERSAL.</v>
      </c>
      <c r="C132" s="198">
        <f>'15. ANA ARCO'!C69</f>
        <v>10</v>
      </c>
      <c r="D132" s="23"/>
      <c r="E132" s="107"/>
      <c r="F132" s="23"/>
      <c r="G132" s="107"/>
      <c r="H132" s="23"/>
      <c r="I132" s="107"/>
      <c r="J132" s="23"/>
      <c r="K132" s="107"/>
      <c r="L132" s="23"/>
      <c r="M132" s="107"/>
      <c r="N132" s="42">
        <f t="shared" si="14"/>
        <v>0</v>
      </c>
      <c r="O132" s="31">
        <f t="shared" si="15"/>
        <v>0</v>
      </c>
      <c r="P132" s="131"/>
      <c r="Q132" s="131"/>
      <c r="R132" s="131"/>
    </row>
    <row r="133" spans="1:18" ht="15.75" customHeight="1">
      <c r="A133" s="143"/>
      <c r="B133" s="294" t="s">
        <v>157</v>
      </c>
      <c r="C133" s="289"/>
      <c r="D133" s="15">
        <f>(((((((((((((((((((((((((((((((((((((((((((((((((((((((((((D100*C100))+(D101*C101))+(D102*C102))+(D103*C103))+(D104*C104))+(D105*C105))+(D106*C106))+(D107*C107))+(D108*C108))+(D109*C109))+(D110*C110))+(D111*C111))+(D112*C112))+(D113*C113))+(D114*C114))+(D115*C115))+(D116*C116))+(D117*C117))+(D118*C118))+(D119*C119))+(D120*C120))+(D121*C121))+(D122*C122))+(D123*C123))+(D124*C124))+(D125*C125))+(D126*C126))+(D127*C127))+(D128*C128))+(D129*C129))+(D130*C130))+(D131*C131))+(D132*C132)))))))))))))))))))))))))))</f>
        <v>0</v>
      </c>
      <c r="E133" s="199">
        <f>((((((((((((((((((((((((((((((((((((((((((((((((((((((((((((E100*C100))+(E101*C101))+(E102*C102))+(E103*C103))+(E104*C104))+(E105*C105))+(E106*C106))+(E107*C107))+(E108*C108))+(E109*C109))+(E110*C110))+(E111*C111))+(E112*C112))+(E113*C113))+(E114*C114))+(E115*C115))+(E116*C116))+(E117*C117))+(E118*C118))+(E119*C119))+(E120*C120))+(E121*C121))+(E122*C122))+(E123*C123))+(E124*C124))+(E125*C125))+(E126*C126))+(E127*C127))+(E128*C128))+(E129*C129))+(E130*C130))+(E131*C131))+(E132*C132))))))))))))))))))))))))))))</f>
        <v>0</v>
      </c>
      <c r="F133" s="15">
        <f>((((((((((((((((((((((((((((((((((((((((((((((((((((((((((F100*C100))+(F101*C101))+(F102*C102))+(F103*C103))+(F104*C104))+(F105*C105))+(F106*C106))+(F107*C107))+(F108*C108))+(F109*C109))+(F110*C110))+(F111*C111))+(F112*C112))+(F113*C113))+(F114*C114))+(F115*C115))+(F116*C116))+(F117*C117))+(F118*C118))+(F119*C119))+(F120*C120))+(F121*C121))+(F122*C122))+(F123*C123))+(F124*C124))+(F125*C125))+(F126*C126))+(F127*C127))+(F128*C128))+(F129*C129))+(F130*C130))+(F131*C131))+(F132*C132))))))))))))))))))))))))))</f>
        <v>0</v>
      </c>
      <c r="G133" s="199">
        <f>((((((((((((((((((((((((((((((((((((((((((((((((((((((((((G100*C100))+(G101*C101))+(G102*C102))+(G103*C103))+(G104*C104))+(G105*C105))+(G106*C106))+(G107*C107))+(G108*C108))+(G109*C109))+(G110*C110))+(G111*C111))+(G112*C112))+(G113*C113))+(G114*C114))+(G115*C115))+(G116*C116))+(G117*C117))+(G118*C118))+(G119*C119))+(G120*C120))+(G121*C121))+(G122*C122))+(G123*C123))+(G124*C124))+(G125*C125))+(G126*C126))+(G127*C127))+(G128*C128))+(G129*C129))+(G130*C130))+(G131*C131))+(G132*C132))))))))))))))))))))))))))</f>
        <v>0</v>
      </c>
      <c r="H133" s="15">
        <f>((((((((((((((((((((((((((((((((((((((((((((((((((((((((((((H100*C100))+(H101*C101))+(H102*C102))+(H103*C103))+(H104*C104))+(H105*C105))+(H106*C106))+(H107*C107))+(H108*C108))+(H109*C109))+(H110*C110))+(H111*C111))+(H112*C112))+(H113*C113))+(H114*C114))+(H115*C115))+(H116*C116))+(H117*C117))+(H118*C118))+(H119*C119))+(H120*C120))+(H121*C121))+(H122*C122))+(H123*C123))+(H124*C124))+(H125*C125))+(H126*C126))+(H127*C127))+(H128*C128))+(H129*C129))+(H130*C130))+(H131*C131))+(H132*C132))))))))))))))))))))))))))))</f>
        <v>0</v>
      </c>
      <c r="I133" s="199">
        <f>(((((((((((((((((((((((((((((((((((((((((((((((((((((((((((I100*C100))+(I101*C101))+(I102*C102))+(I103*C103))+(I104*C104))+(I105*C105))+(I106*C106))+(I107*C107))+(I108*C108))+(I109*C109))+(I110*C110))+(I111*C111))+(I112*C112))+(I113*C113))+(I114*C114))+(I115*C115))+(I116*C116))+(I117*C117))+(I118*C118))+(I119*C119))+(I120*C120))+(I121*C121))+(I122*C122))+(I123*C123))+(I124*C124))+(I125*C125))+(I126*C126))+(I127*C127))+(I128*C128))+(I129*C129))+(I130*C130))+(I131*C131))+(I132*C132)))))))))))))))))))))))))))</f>
        <v>0</v>
      </c>
      <c r="J133" s="15">
        <f>(((((((((((((((((((((((((((((((((((((((((((((((((((((((((((J100*C100))+(J101*C101))+(J102*C102))+(J103*C103))+(J104*C104))+(J105*C105))+(J106*C106))+(J107*C107))+(J108*C108))+(J109*C109))+(J110*C110))+(J111*C111))+(J112*C112))+(J113*C113))+(J114*C114))+(J115*C115))+(J116*C116))+(J117*C117))+(J118*C118))+(J119*C119))+(J120*C120))+(J121*C121))+(J122*C122))+(J123*C123))+(J124*C124))+(J125*C125))+(J126*C126))+(J127*C127))+(J128*C128))+(J129*C129))+(J130*C130))+(J131*C131))+(J132*C132)))))))))))))))))))))))))))</f>
        <v>0</v>
      </c>
      <c r="K133" s="199">
        <f>(((((((((((((((((((((((((((((((((((((((((((((((((((((((((((K100*C100))+(K101*C101))+(K102*C102))+(K103*C103))+(K104*C104))+(K105*C105))+(K106*C106))+(K107*C107))+(K108*C108))+(K109*C109))+(K110*C110))+(K111*C111))+(K112*C112))+(K113*C113))+(K114*C114))+(K115*C115))+(K116*C116))+(K117*C117))+(K118*C118))+(K119*C119))+(K120*C120))+(K121*C121))+(K122*C122))+(K123*C123))+(K124*C124))+(K125*C125))+(K126*C126))+(K127*C127))+(K128*C128))+(K129*C129))+(K130*C130))+(K131*C131))+(K132*C132)))))))))))))))))))))))))))</f>
        <v>0</v>
      </c>
      <c r="L133" s="15">
        <f>(((((((((((((((((((((((((((((((((((((((((((((((((((((((((((L100*C100))+(L101*C101))+(L102*C102))+(L103*C103))+(L104*C104))+(L105*C105))+(L106*C106))+(L107*C107))+(L108*C108))+(L109*C109))+(L110*C110))+(L111*C111))+(L112*C112))+(L113*C113))+(L114*C114))+(L115*C115))+(L116*C116))+(L117*C117))+(L118*C118))+(L119*C119))+(L120*C120))+(L121*C121))+(L122*C122))+(L123*C123))+(L124*C124))+(L125*C125))+(L126*C126))+(L127*C127))+(L128*C128))+(L129*C129))+(L130*C130))+(L131*C131))+(L132*C132)))))))))))))))))))))))))))</f>
        <v>0</v>
      </c>
      <c r="M133" s="7">
        <f>(((((((((((((((((((((((((((((((((((((((((((((((((((((((((((M100*C100))+(M101*C101))+(M102*C102))+(M103*C103))+(M104*C104))+(M105*C105))+(M106*C106))+(M107*C107))+(M108*C108))+(M109*C109))+(M110*C110))+(M111*C111))+(M112*C112))+(M113*C113))+(M114*C114))+(M115*C115))+(M116*C116))+(M117*C117))+(M118*C118))+(M119*C119))+(M120*C120))+(M121*C121))+(M122*C122))+(M123*C123))+(M124*C124))+(M125*C125))+(M126*C126))+(M127*C127))+(M128*C128))+(M129*C129))+(M130*C130))+(M131*C131))+(M132*C132)))))))))))))))))))))))))))</f>
        <v>0</v>
      </c>
      <c r="N133" s="52"/>
      <c r="O133" s="131"/>
      <c r="P133" s="131"/>
      <c r="Q133" s="131"/>
      <c r="R133" s="131"/>
    </row>
    <row r="134" spans="1:18">
      <c r="A134" s="131"/>
      <c r="B134" s="45"/>
      <c r="C134" s="45"/>
      <c r="D134" s="193"/>
      <c r="E134" s="193"/>
      <c r="F134" s="193"/>
      <c r="G134" s="193"/>
      <c r="H134" s="193"/>
      <c r="I134" s="193"/>
      <c r="J134" s="193"/>
      <c r="K134" s="193"/>
      <c r="L134" s="193"/>
      <c r="M134" s="193"/>
      <c r="N134" s="226"/>
      <c r="O134" s="226"/>
      <c r="P134" s="210"/>
      <c r="Q134" s="131"/>
      <c r="R134" s="131"/>
    </row>
    <row r="135" spans="1:18" ht="33.75" customHeight="1">
      <c r="A135" s="143"/>
      <c r="B135" s="4" t="s">
        <v>30</v>
      </c>
      <c r="C135" s="295" t="s">
        <v>39</v>
      </c>
      <c r="D135" s="288"/>
      <c r="E135" s="288"/>
      <c r="F135" s="288"/>
      <c r="G135" s="288"/>
      <c r="H135" s="288"/>
      <c r="I135" s="288"/>
      <c r="J135" s="288"/>
      <c r="K135" s="288"/>
      <c r="L135" s="288"/>
      <c r="M135" s="289"/>
      <c r="N135" s="179">
        <f>SUM(N138:N146)</f>
        <v>74.400000000000006</v>
      </c>
      <c r="O135" s="263">
        <f>SUM(O138:O146)</f>
        <v>18</v>
      </c>
      <c r="P135" s="177" t="s">
        <v>158</v>
      </c>
      <c r="Q135" s="172"/>
      <c r="R135" s="131"/>
    </row>
    <row r="136" spans="1:18" ht="33.75" customHeight="1">
      <c r="A136" s="143"/>
      <c r="B136" s="112" t="s">
        <v>41</v>
      </c>
      <c r="C136" s="296" t="s">
        <v>42</v>
      </c>
      <c r="D136" s="297"/>
      <c r="E136" s="298" t="s">
        <v>43</v>
      </c>
      <c r="F136" s="297"/>
      <c r="G136" s="299" t="s">
        <v>44</v>
      </c>
      <c r="H136" s="288"/>
      <c r="I136" s="288"/>
      <c r="J136" s="288"/>
      <c r="K136" s="288"/>
      <c r="L136" s="288"/>
      <c r="M136" s="289"/>
      <c r="N136" s="215"/>
      <c r="O136" s="158"/>
      <c r="P136" s="71"/>
      <c r="Q136" s="131"/>
      <c r="R136" s="131"/>
    </row>
    <row r="137" spans="1:18" ht="42.75" customHeight="1">
      <c r="A137" s="143"/>
      <c r="B137" s="273" t="s">
        <v>45</v>
      </c>
      <c r="C137" s="182" t="s">
        <v>46</v>
      </c>
      <c r="D137" s="278" t="s">
        <v>47</v>
      </c>
      <c r="E137" s="220" t="s">
        <v>48</v>
      </c>
      <c r="F137" s="278" t="s">
        <v>49</v>
      </c>
      <c r="G137" s="220" t="s">
        <v>50</v>
      </c>
      <c r="H137" s="278" t="s">
        <v>51</v>
      </c>
      <c r="I137" s="220" t="s">
        <v>52</v>
      </c>
      <c r="J137" s="278" t="s">
        <v>53</v>
      </c>
      <c r="K137" s="220" t="s">
        <v>54</v>
      </c>
      <c r="L137" s="278" t="s">
        <v>55</v>
      </c>
      <c r="M137" s="220" t="s">
        <v>56</v>
      </c>
      <c r="N137" s="259" t="s">
        <v>57</v>
      </c>
      <c r="O137" s="161" t="s">
        <v>58</v>
      </c>
      <c r="P137" s="135" t="s">
        <v>59</v>
      </c>
      <c r="Q137" s="131"/>
      <c r="R137" s="131"/>
    </row>
    <row r="138" spans="1:18" ht="18" customHeight="1">
      <c r="A138" s="143"/>
      <c r="B138" s="118" t="str">
        <f>'14 FREDERICK JOSEPH'!A13</f>
        <v>Croquetas de boletus (6 uds.)</v>
      </c>
      <c r="C138" s="198">
        <f>'14 FREDERICK JOSEPH'!B13</f>
        <v>4</v>
      </c>
      <c r="D138" s="67">
        <v>3</v>
      </c>
      <c r="E138" s="178"/>
      <c r="F138" s="67">
        <v>2</v>
      </c>
      <c r="G138" s="178"/>
      <c r="H138" s="67"/>
      <c r="I138" s="178"/>
      <c r="J138" s="67"/>
      <c r="K138" s="178"/>
      <c r="L138" s="67"/>
      <c r="M138" s="178"/>
      <c r="N138" s="42">
        <f t="shared" ref="N138:N146" si="16">(((((((((D138+E138)+F138)+G138)+H138)+I138)+J138)+K138)+L138)+M138)*C138</f>
        <v>20</v>
      </c>
      <c r="O138" s="31">
        <f t="shared" ref="O138:O146" si="17">((((((((D138+E138)+F138)+G138)+H138)+I138)+J138)+K138)+L138)+M138</f>
        <v>5</v>
      </c>
      <c r="P138" s="131"/>
      <c r="Q138" s="131"/>
      <c r="R138" s="131"/>
    </row>
    <row r="139" spans="1:18" ht="18" customHeight="1">
      <c r="A139" s="143"/>
      <c r="B139" s="118" t="str">
        <f>'14 FREDERICK JOSEPH'!A14</f>
        <v>Croquetas de boletus - Veganas (6 uds.)</v>
      </c>
      <c r="C139" s="198">
        <f>'14 FREDERICK JOSEPH'!B14</f>
        <v>4</v>
      </c>
      <c r="D139" s="67"/>
      <c r="E139" s="178"/>
      <c r="F139" s="67"/>
      <c r="G139" s="178"/>
      <c r="H139" s="67"/>
      <c r="I139" s="178"/>
      <c r="J139" s="67">
        <v>1</v>
      </c>
      <c r="K139" s="178">
        <v>2</v>
      </c>
      <c r="L139" s="67"/>
      <c r="M139" s="178"/>
      <c r="N139" s="42">
        <f t="shared" si="16"/>
        <v>12</v>
      </c>
      <c r="O139" s="31">
        <f t="shared" si="17"/>
        <v>3</v>
      </c>
      <c r="P139" s="131"/>
      <c r="Q139" s="131"/>
      <c r="R139" s="131"/>
    </row>
    <row r="140" spans="1:18" ht="18" customHeight="1">
      <c r="A140" s="143"/>
      <c r="B140" s="118" t="str">
        <f>'14 FREDERICK JOSEPH'!A15</f>
        <v>Croquetas de queso cabrales (6 uds.)</v>
      </c>
      <c r="C140" s="198">
        <f>'14 FREDERICK JOSEPH'!B15</f>
        <v>4.5</v>
      </c>
      <c r="D140" s="67">
        <v>1</v>
      </c>
      <c r="E140" s="178"/>
      <c r="F140" s="67"/>
      <c r="G140" s="178"/>
      <c r="H140" s="67"/>
      <c r="I140" s="178"/>
      <c r="J140" s="67"/>
      <c r="K140" s="178"/>
      <c r="L140" s="67"/>
      <c r="M140" s="178"/>
      <c r="N140" s="42">
        <f t="shared" si="16"/>
        <v>4.5</v>
      </c>
      <c r="O140" s="31">
        <f t="shared" si="17"/>
        <v>1</v>
      </c>
      <c r="P140" s="131"/>
      <c r="Q140" s="131"/>
      <c r="R140" s="131"/>
    </row>
    <row r="141" spans="1:18" ht="40.5" customHeight="1">
      <c r="A141" s="143"/>
      <c r="B141" s="118" t="str">
        <f>'14 FREDERICK JOSEPH'!A16</f>
        <v>Pimientos del piquillo rellenos de salteado de verduras con boletus y esencia de trufa (5 uds.)</v>
      </c>
      <c r="C141" s="198">
        <f>'14 FREDERICK JOSEPH'!B16</f>
        <v>4.2</v>
      </c>
      <c r="D141" s="67">
        <v>1</v>
      </c>
      <c r="E141" s="178"/>
      <c r="F141" s="67"/>
      <c r="G141" s="178"/>
      <c r="H141" s="67">
        <v>1</v>
      </c>
      <c r="I141" s="178"/>
      <c r="J141" s="67"/>
      <c r="K141" s="178"/>
      <c r="L141" s="67"/>
      <c r="M141" s="178"/>
      <c r="N141" s="42">
        <f t="shared" si="16"/>
        <v>8.4</v>
      </c>
      <c r="O141" s="31">
        <f t="shared" si="17"/>
        <v>2</v>
      </c>
      <c r="P141" s="131"/>
      <c r="Q141" s="131"/>
      <c r="R141" s="131"/>
    </row>
    <row r="142" spans="1:18" ht="37.5" customHeight="1">
      <c r="A142" s="143"/>
      <c r="B142" s="118" t="str">
        <f>'14 FREDERICK JOSEPH'!A17</f>
        <v>Pimientos del piquillo rellenos de salteado de verduras con boletus y esencia de trufa (5 uds.) - Vegano</v>
      </c>
      <c r="C142" s="198">
        <f>'14 FREDERICK JOSEPH'!B17</f>
        <v>4.2</v>
      </c>
      <c r="D142" s="67"/>
      <c r="E142" s="178"/>
      <c r="F142" s="67"/>
      <c r="G142" s="178"/>
      <c r="H142" s="67"/>
      <c r="I142" s="178"/>
      <c r="J142" s="67"/>
      <c r="K142" s="178"/>
      <c r="L142" s="67"/>
      <c r="M142" s="178"/>
      <c r="N142" s="42">
        <f t="shared" si="16"/>
        <v>0</v>
      </c>
      <c r="O142" s="31">
        <f t="shared" si="17"/>
        <v>0</v>
      </c>
      <c r="P142" s="131"/>
      <c r="Q142" s="131"/>
      <c r="R142" s="131"/>
    </row>
    <row r="143" spans="1:18" ht="27" customHeight="1">
      <c r="A143" s="143"/>
      <c r="B143" s="118" t="str">
        <f>'14 FREDERICK JOSEPH'!A18</f>
        <v>Lasagna de pisto con setas y bechamel de ajo y cinco pimientas</v>
      </c>
      <c r="C143" s="198">
        <f>'14 FREDERICK JOSEPH'!B18</f>
        <v>4</v>
      </c>
      <c r="D143" s="67">
        <v>2</v>
      </c>
      <c r="E143" s="178"/>
      <c r="F143" s="67"/>
      <c r="G143" s="178"/>
      <c r="H143" s="67"/>
      <c r="I143" s="178"/>
      <c r="J143" s="67"/>
      <c r="K143" s="178"/>
      <c r="L143" s="67"/>
      <c r="M143" s="178"/>
      <c r="N143" s="42">
        <f t="shared" si="16"/>
        <v>8</v>
      </c>
      <c r="O143" s="31">
        <f t="shared" si="17"/>
        <v>2</v>
      </c>
      <c r="P143" s="131"/>
      <c r="Q143" s="131"/>
      <c r="R143" s="131"/>
    </row>
    <row r="144" spans="1:18" ht="28.5" customHeight="1">
      <c r="A144" s="143"/>
      <c r="B144" s="118" t="str">
        <f>'14 FREDERICK JOSEPH'!A19</f>
        <v>Lasagna de pisto con setas y bechamel de ajo y cinco pimientas - Vegana</v>
      </c>
      <c r="C144" s="198">
        <f>'14 FREDERICK JOSEPH'!B19</f>
        <v>4</v>
      </c>
      <c r="D144" s="67"/>
      <c r="E144" s="178"/>
      <c r="F144" s="67"/>
      <c r="G144" s="178"/>
      <c r="H144" s="67"/>
      <c r="I144" s="178"/>
      <c r="J144" s="67"/>
      <c r="K144" s="178"/>
      <c r="L144" s="67"/>
      <c r="M144" s="178"/>
      <c r="N144" s="42">
        <f t="shared" si="16"/>
        <v>0</v>
      </c>
      <c r="O144" s="31">
        <f t="shared" si="17"/>
        <v>0</v>
      </c>
      <c r="P144" s="131"/>
      <c r="Q144" s="131"/>
      <c r="R144" s="131"/>
    </row>
    <row r="145" spans="1:18" ht="45" customHeight="1">
      <c r="A145" s="143"/>
      <c r="B145" s="118" t="str">
        <f>'14 FREDERICK JOSEPH'!A20</f>
        <v>Medallones de seitán al ajo y salsa de soja con reducción de Pedro Ximénez y cebolla caramelizada - Vegano</v>
      </c>
      <c r="C145" s="198">
        <f>'14 FREDERICK JOSEPH'!B20</f>
        <v>4.5</v>
      </c>
      <c r="D145" s="67">
        <v>2</v>
      </c>
      <c r="E145" s="178">
        <v>1</v>
      </c>
      <c r="F145" s="67">
        <v>1</v>
      </c>
      <c r="G145" s="178"/>
      <c r="H145" s="67"/>
      <c r="I145" s="178"/>
      <c r="J145" s="67"/>
      <c r="K145" s="178"/>
      <c r="L145" s="67"/>
      <c r="M145" s="178"/>
      <c r="N145" s="42">
        <f t="shared" si="16"/>
        <v>18</v>
      </c>
      <c r="O145" s="31">
        <f t="shared" si="17"/>
        <v>4</v>
      </c>
      <c r="P145" s="131"/>
      <c r="Q145" s="131"/>
      <c r="R145" s="131"/>
    </row>
    <row r="146" spans="1:18" ht="24" customHeight="1">
      <c r="A146" s="143"/>
      <c r="B146" s="96" t="str">
        <f>'14 FREDERICK JOSEPH'!A22</f>
        <v>Vichissoise con crujiente de parmesano - Vegano</v>
      </c>
      <c r="C146" s="127">
        <v>3.5</v>
      </c>
      <c r="D146" s="59">
        <v>1</v>
      </c>
      <c r="E146" s="91"/>
      <c r="F146" s="59"/>
      <c r="G146" s="91"/>
      <c r="H146" s="59"/>
      <c r="I146" s="91"/>
      <c r="J146" s="59"/>
      <c r="K146" s="91"/>
      <c r="L146" s="59"/>
      <c r="M146" s="91"/>
      <c r="N146" s="42">
        <f t="shared" si="16"/>
        <v>3.5</v>
      </c>
      <c r="O146" s="31">
        <f t="shared" si="17"/>
        <v>1</v>
      </c>
      <c r="P146" s="131"/>
      <c r="Q146" s="131"/>
      <c r="R146" s="131"/>
    </row>
    <row r="147" spans="1:18" ht="15.75" customHeight="1">
      <c r="A147" s="143"/>
      <c r="B147" s="294" t="s">
        <v>157</v>
      </c>
      <c r="C147" s="289"/>
      <c r="D147" s="15">
        <f>((((((((C138*D138)+(C139*D139))+(C140*D140))+(C141*D141))+(C142*D142))+(C143*D143))+(C144*D144))+(C145*D145))+(C146*D146)</f>
        <v>41.2</v>
      </c>
      <c r="E147" s="246">
        <f>((((((((E138*C138)+(E139*C139))+(E140*C140))+(E141*C141))+(E142*C142))+(E143*C143))+(E144*C144))+(E145*C145))+(E146*C146)</f>
        <v>4.5</v>
      </c>
      <c r="F147" s="15">
        <f>((((((((F138*C138)+(F139*C139))+(F140*C140))+(F141*C141))+(F142*C142))+(F143*C143))+(F144*C144))+(F145*C145))+(F146*C146)</f>
        <v>12.5</v>
      </c>
      <c r="G147" s="246">
        <f>((((((((G138*C138)+(G139*C139))+(G140*C140))+(G141*C141))+(G142*C142))+(G143*C143))+(G144*C144))+(G145*C145))+(G146*C146)</f>
        <v>0</v>
      </c>
      <c r="H147" s="15">
        <f>((((((((H138*C138)+(H139*C139))+(H140*C140))+(H141*C141))+(H142*C142))+(H143*C143))+(H144*C144))+(H145*C145))+(H146*C146)</f>
        <v>4.2</v>
      </c>
      <c r="I147" s="246">
        <f>((((((((I138*C138)+(I139*C139))+(I140*C140))+(I141*C141))+(I142*C142))+(I143*C143))+(I144*C144))+(I145*C145))+(I146*C146)</f>
        <v>0</v>
      </c>
      <c r="J147" s="15">
        <f>((((((((J138*C138)+(J139*C139))+(J140*C140))+(J141*C141))+(J142*C142))+(J143*C143))+(J144*C144))+(J145*C145))+(J146*C146)</f>
        <v>4</v>
      </c>
      <c r="K147" s="246">
        <f>((((((((K138*C138)+(K139*C139))+(K140*C140))+(K141*C141))+(K142*C142))+(K143*C143))+(K144*C144))+(K145*C145))+(K146*C146)</f>
        <v>8</v>
      </c>
      <c r="L147" s="15">
        <f>((((((((L138*C138)+(L139*C139))+(L140*C140))+(L141*C141))+(L142*C142))+(L143*C143))+(L144*C144))+(L145*C145))+(L146*C146)</f>
        <v>0</v>
      </c>
      <c r="M147" s="116">
        <f>((((((((M138*C138)+(M139*C139))+(M140*C140))+(M141*C141))+(M142*C142))+(M143*C143))+(M144*L144))+(M145*C145))+(M146*C146)</f>
        <v>0</v>
      </c>
      <c r="N147" s="52"/>
      <c r="O147" s="131"/>
      <c r="P147" s="131"/>
      <c r="Q147" s="131"/>
      <c r="R147" s="131"/>
    </row>
    <row r="148" spans="1:18">
      <c r="A148" s="131"/>
      <c r="B148" s="45"/>
      <c r="C148" s="45"/>
      <c r="D148" s="193"/>
      <c r="E148" s="193"/>
      <c r="F148" s="193"/>
      <c r="G148" s="193"/>
      <c r="H148" s="193"/>
      <c r="I148" s="193"/>
      <c r="J148" s="193"/>
      <c r="K148" s="193"/>
      <c r="L148" s="193"/>
      <c r="M148" s="193"/>
      <c r="N148" s="226"/>
      <c r="O148" s="226"/>
      <c r="P148" s="210"/>
      <c r="Q148" s="131"/>
      <c r="R148" s="131"/>
    </row>
    <row r="149" spans="1:18" ht="27.75" customHeight="1">
      <c r="A149" s="143"/>
      <c r="B149" s="4" t="s">
        <v>31</v>
      </c>
      <c r="C149" s="295" t="s">
        <v>39</v>
      </c>
      <c r="D149" s="288"/>
      <c r="E149" s="288"/>
      <c r="F149" s="288"/>
      <c r="G149" s="288"/>
      <c r="H149" s="288"/>
      <c r="I149" s="288"/>
      <c r="J149" s="288"/>
      <c r="K149" s="288"/>
      <c r="L149" s="288"/>
      <c r="M149" s="289"/>
      <c r="N149" s="179">
        <f>SUM(N152)</f>
        <v>25</v>
      </c>
      <c r="O149" s="263">
        <f>O152</f>
        <v>5</v>
      </c>
      <c r="P149" s="177" t="s">
        <v>159</v>
      </c>
      <c r="Q149" s="172"/>
      <c r="R149" s="131"/>
    </row>
    <row r="150" spans="1:18" ht="30" customHeight="1">
      <c r="A150" s="143"/>
      <c r="B150" s="112" t="s">
        <v>41</v>
      </c>
      <c r="C150" s="296" t="s">
        <v>42</v>
      </c>
      <c r="D150" s="297"/>
      <c r="E150" s="298" t="s">
        <v>43</v>
      </c>
      <c r="F150" s="297"/>
      <c r="G150" s="299" t="s">
        <v>44</v>
      </c>
      <c r="H150" s="288"/>
      <c r="I150" s="288"/>
      <c r="J150" s="288"/>
      <c r="K150" s="288"/>
      <c r="L150" s="288"/>
      <c r="M150" s="289"/>
      <c r="N150" s="215"/>
      <c r="O150" s="158"/>
      <c r="P150" s="71"/>
      <c r="Q150" s="131"/>
      <c r="R150" s="131"/>
    </row>
    <row r="151" spans="1:18" ht="39" customHeight="1">
      <c r="A151" s="143"/>
      <c r="B151" s="273" t="s">
        <v>45</v>
      </c>
      <c r="C151" s="182" t="s">
        <v>46</v>
      </c>
      <c r="D151" s="278" t="s">
        <v>47</v>
      </c>
      <c r="E151" s="220" t="s">
        <v>48</v>
      </c>
      <c r="F151" s="278" t="s">
        <v>49</v>
      </c>
      <c r="G151" s="220" t="s">
        <v>50</v>
      </c>
      <c r="H151" s="278" t="s">
        <v>51</v>
      </c>
      <c r="I151" s="220" t="s">
        <v>52</v>
      </c>
      <c r="J151" s="278" t="s">
        <v>53</v>
      </c>
      <c r="K151" s="220" t="s">
        <v>54</v>
      </c>
      <c r="L151" s="278" t="s">
        <v>55</v>
      </c>
      <c r="M151" s="220" t="s">
        <v>56</v>
      </c>
      <c r="N151" s="259" t="s">
        <v>57</v>
      </c>
      <c r="O151" s="161" t="s">
        <v>58</v>
      </c>
      <c r="P151" s="135" t="s">
        <v>59</v>
      </c>
      <c r="Q151" s="131"/>
      <c r="R151" s="131"/>
    </row>
    <row r="152" spans="1:18" ht="27.75" customHeight="1">
      <c r="A152" s="143"/>
      <c r="B152" s="283" t="s">
        <v>160</v>
      </c>
      <c r="C152" s="171">
        <v>5</v>
      </c>
      <c r="D152" s="59"/>
      <c r="E152" s="91">
        <v>1</v>
      </c>
      <c r="F152" s="59"/>
      <c r="G152" s="91"/>
      <c r="H152" s="59">
        <v>3</v>
      </c>
      <c r="I152" s="91"/>
      <c r="J152" s="59">
        <v>1</v>
      </c>
      <c r="K152" s="91"/>
      <c r="L152" s="59"/>
      <c r="M152" s="91"/>
      <c r="N152" s="42">
        <f>(((((((((D152+E152)+F152)+G152)+H152)+I152)+J152)+K152)+L152)+M152)*C152</f>
        <v>25</v>
      </c>
      <c r="O152" s="279">
        <f>((((((((D152+E152)+F152)+G152)+H152)+I152)+J152)+K152)+L152)+M152</f>
        <v>5</v>
      </c>
      <c r="P152" s="131"/>
      <c r="Q152" s="131"/>
      <c r="R152" s="131"/>
    </row>
    <row r="153" spans="1:18" ht="15.75" customHeight="1" thickBot="1">
      <c r="A153" s="143"/>
      <c r="B153" s="294" t="s">
        <v>157</v>
      </c>
      <c r="C153" s="289"/>
      <c r="D153" s="15">
        <f>D152*C152</f>
        <v>0</v>
      </c>
      <c r="E153" s="246">
        <f>E152*C152</f>
        <v>5</v>
      </c>
      <c r="F153" s="15">
        <f>F152*C152</f>
        <v>0</v>
      </c>
      <c r="G153" s="246">
        <f>G152*C152</f>
        <v>0</v>
      </c>
      <c r="H153" s="15">
        <f>H152*C152</f>
        <v>15</v>
      </c>
      <c r="I153" s="246">
        <f>I152*C152</f>
        <v>0</v>
      </c>
      <c r="J153" s="15">
        <f>J152*C152</f>
        <v>5</v>
      </c>
      <c r="K153" s="246">
        <f>K152*C152</f>
        <v>0</v>
      </c>
      <c r="L153" s="15">
        <f>L152*C152</f>
        <v>0</v>
      </c>
      <c r="M153" s="116">
        <f>M152*C152</f>
        <v>0</v>
      </c>
      <c r="N153" s="52"/>
      <c r="O153" s="131"/>
      <c r="P153" s="131"/>
      <c r="Q153" s="131"/>
      <c r="R153" s="131"/>
    </row>
    <row r="154" spans="1:18">
      <c r="A154" s="131"/>
      <c r="B154" s="45"/>
      <c r="C154" s="45"/>
      <c r="D154" s="193"/>
      <c r="E154" s="193"/>
      <c r="F154" s="193"/>
      <c r="G154" s="193"/>
      <c r="H154" s="193"/>
      <c r="I154" s="193"/>
      <c r="J154" s="193"/>
      <c r="K154" s="193"/>
      <c r="L154" s="193"/>
      <c r="M154" s="193"/>
      <c r="N154" s="226"/>
      <c r="O154" s="226"/>
      <c r="P154" s="210"/>
      <c r="Q154" s="131"/>
      <c r="R154" s="131"/>
    </row>
    <row r="155" spans="1:18" ht="34.5" customHeight="1">
      <c r="A155" s="143"/>
      <c r="B155" s="4" t="s">
        <v>32</v>
      </c>
      <c r="C155" s="295" t="s">
        <v>39</v>
      </c>
      <c r="D155" s="288"/>
      <c r="E155" s="288"/>
      <c r="F155" s="288"/>
      <c r="G155" s="288"/>
      <c r="H155" s="288"/>
      <c r="I155" s="288"/>
      <c r="J155" s="288"/>
      <c r="K155" s="288"/>
      <c r="L155" s="288"/>
      <c r="M155" s="289"/>
      <c r="N155" s="179">
        <f>SUM(N159:N182)</f>
        <v>0</v>
      </c>
      <c r="O155" s="263">
        <f>SUM(O159:O182)</f>
        <v>0</v>
      </c>
      <c r="P155" s="177" t="s">
        <v>162</v>
      </c>
      <c r="Q155" s="172"/>
      <c r="R155" s="131"/>
    </row>
    <row r="156" spans="1:18" ht="31.5" customHeight="1">
      <c r="A156" s="143"/>
      <c r="B156" s="112" t="s">
        <v>41</v>
      </c>
      <c r="C156" s="296" t="s">
        <v>42</v>
      </c>
      <c r="D156" s="297"/>
      <c r="E156" s="298" t="s">
        <v>43</v>
      </c>
      <c r="F156" s="297"/>
      <c r="G156" s="299" t="s">
        <v>44</v>
      </c>
      <c r="H156" s="288"/>
      <c r="I156" s="288"/>
      <c r="J156" s="288"/>
      <c r="K156" s="288"/>
      <c r="L156" s="288"/>
      <c r="M156" s="289"/>
      <c r="N156" s="215"/>
      <c r="O156" s="158"/>
      <c r="P156" s="71"/>
      <c r="Q156" s="131"/>
      <c r="R156" s="131"/>
    </row>
    <row r="157" spans="1:18" s="131" customFormat="1" ht="52.5" customHeight="1">
      <c r="A157" s="143"/>
      <c r="B157" s="291" t="s">
        <v>163</v>
      </c>
      <c r="C157" s="292"/>
      <c r="D157" s="292"/>
      <c r="E157" s="292"/>
      <c r="F157" s="292"/>
      <c r="G157" s="292"/>
      <c r="H157" s="292"/>
      <c r="I157" s="292"/>
      <c r="J157" s="292"/>
      <c r="K157" s="292"/>
      <c r="L157" s="292"/>
      <c r="M157" s="293"/>
      <c r="N157" s="110"/>
      <c r="O157" s="129"/>
      <c r="P157" s="166"/>
    </row>
    <row r="158" spans="1:18" ht="39.75" customHeight="1">
      <c r="A158" s="143"/>
      <c r="B158" s="273" t="s">
        <v>45</v>
      </c>
      <c r="C158" s="182" t="s">
        <v>46</v>
      </c>
      <c r="D158" s="278" t="s">
        <v>47</v>
      </c>
      <c r="E158" s="220" t="s">
        <v>48</v>
      </c>
      <c r="F158" s="278" t="s">
        <v>49</v>
      </c>
      <c r="G158" s="220" t="s">
        <v>50</v>
      </c>
      <c r="H158" s="278" t="s">
        <v>51</v>
      </c>
      <c r="I158" s="220" t="s">
        <v>52</v>
      </c>
      <c r="J158" s="278" t="s">
        <v>53</v>
      </c>
      <c r="K158" s="220" t="s">
        <v>54</v>
      </c>
      <c r="L158" s="278" t="s">
        <v>55</v>
      </c>
      <c r="M158" s="220" t="s">
        <v>56</v>
      </c>
      <c r="N158" s="259" t="s">
        <v>57</v>
      </c>
      <c r="O158" s="161" t="s">
        <v>58</v>
      </c>
      <c r="P158" s="135" t="s">
        <v>59</v>
      </c>
      <c r="Q158" s="131"/>
      <c r="R158" s="131"/>
    </row>
    <row r="159" spans="1:18" ht="24.75" customHeight="1">
      <c r="A159" s="143"/>
      <c r="B159" s="96" t="s">
        <v>164</v>
      </c>
      <c r="C159" s="198">
        <v>10</v>
      </c>
      <c r="D159" s="67"/>
      <c r="E159" s="178"/>
      <c r="F159" s="67"/>
      <c r="G159" s="178"/>
      <c r="H159" s="67"/>
      <c r="I159" s="178"/>
      <c r="J159" s="67"/>
      <c r="K159" s="178"/>
      <c r="L159" s="67"/>
      <c r="M159" s="178"/>
      <c r="N159" s="42">
        <f t="shared" ref="N159:N182" si="18">(((((((((D159+E159)+F159)+G159)+H159)+I159)+J159)+K159)+L159)+M159)*C159</f>
        <v>0</v>
      </c>
      <c r="O159" s="31">
        <f t="shared" ref="O159:O182" si="19">((((((((D159+E159)+F159)+G159)+H159)+I159)+J159)+K159)+L159)+M159</f>
        <v>0</v>
      </c>
      <c r="P159" s="9"/>
      <c r="Q159" s="131"/>
      <c r="R159" s="131"/>
    </row>
    <row r="160" spans="1:18" s="131" customFormat="1" ht="24.75" customHeight="1">
      <c r="A160" s="143"/>
      <c r="B160" s="96" t="s">
        <v>165</v>
      </c>
      <c r="C160" s="198">
        <v>10</v>
      </c>
      <c r="D160" s="67"/>
      <c r="E160" s="178"/>
      <c r="F160" s="67"/>
      <c r="G160" s="178"/>
      <c r="H160" s="67"/>
      <c r="I160" s="178"/>
      <c r="J160" s="67"/>
      <c r="K160" s="178"/>
      <c r="L160" s="67"/>
      <c r="M160" s="178"/>
      <c r="N160" s="42">
        <f t="shared" si="18"/>
        <v>0</v>
      </c>
      <c r="O160" s="31">
        <f t="shared" si="19"/>
        <v>0</v>
      </c>
      <c r="P160" s="166"/>
    </row>
    <row r="161" spans="1:18" s="131" customFormat="1" ht="24.75" customHeight="1">
      <c r="A161" s="143"/>
      <c r="B161" s="96" t="s">
        <v>166</v>
      </c>
      <c r="C161" s="198">
        <v>10</v>
      </c>
      <c r="D161" s="67"/>
      <c r="E161" s="178"/>
      <c r="F161" s="67"/>
      <c r="G161" s="178"/>
      <c r="H161" s="67"/>
      <c r="I161" s="178"/>
      <c r="J161" s="67"/>
      <c r="K161" s="178"/>
      <c r="L161" s="67"/>
      <c r="M161" s="178"/>
      <c r="N161" s="42">
        <f t="shared" si="18"/>
        <v>0</v>
      </c>
      <c r="O161" s="31">
        <f t="shared" si="19"/>
        <v>0</v>
      </c>
      <c r="P161" s="166"/>
    </row>
    <row r="162" spans="1:18" s="131" customFormat="1" ht="24.75" customHeight="1">
      <c r="A162" s="143"/>
      <c r="B162" s="96" t="s">
        <v>167</v>
      </c>
      <c r="C162" s="198">
        <v>10</v>
      </c>
      <c r="D162" s="67"/>
      <c r="E162" s="178"/>
      <c r="F162" s="67"/>
      <c r="G162" s="178"/>
      <c r="H162" s="67"/>
      <c r="I162" s="178"/>
      <c r="J162" s="67"/>
      <c r="K162" s="178"/>
      <c r="L162" s="67"/>
      <c r="M162" s="178"/>
      <c r="N162" s="42">
        <f t="shared" si="18"/>
        <v>0</v>
      </c>
      <c r="O162" s="31">
        <f t="shared" si="19"/>
        <v>0</v>
      </c>
      <c r="P162" s="166"/>
    </row>
    <row r="163" spans="1:18" s="131" customFormat="1" ht="27" customHeight="1">
      <c r="A163" s="143"/>
      <c r="B163" s="40" t="s">
        <v>168</v>
      </c>
      <c r="C163" s="198">
        <v>10</v>
      </c>
      <c r="D163" s="67"/>
      <c r="E163" s="178"/>
      <c r="F163" s="67"/>
      <c r="G163" s="178"/>
      <c r="H163" s="67"/>
      <c r="I163" s="178"/>
      <c r="J163" s="67"/>
      <c r="K163" s="178"/>
      <c r="L163" s="67"/>
      <c r="M163" s="178"/>
      <c r="N163" s="42">
        <f t="shared" si="18"/>
        <v>0</v>
      </c>
      <c r="O163" s="31">
        <f t="shared" si="19"/>
        <v>0</v>
      </c>
      <c r="P163" s="166"/>
    </row>
    <row r="164" spans="1:18" s="131" customFormat="1" ht="24.75" customHeight="1">
      <c r="A164" s="143"/>
      <c r="B164" s="40" t="s">
        <v>169</v>
      </c>
      <c r="C164" s="198">
        <v>10</v>
      </c>
      <c r="D164" s="67"/>
      <c r="E164" s="178"/>
      <c r="F164" s="67"/>
      <c r="G164" s="178"/>
      <c r="H164" s="67"/>
      <c r="I164" s="178"/>
      <c r="J164" s="67"/>
      <c r="K164" s="178"/>
      <c r="L164" s="67"/>
      <c r="M164" s="178"/>
      <c r="N164" s="42">
        <f t="shared" si="18"/>
        <v>0</v>
      </c>
      <c r="O164" s="31">
        <f t="shared" si="19"/>
        <v>0</v>
      </c>
      <c r="P164" s="166"/>
    </row>
    <row r="165" spans="1:18" ht="27" customHeight="1">
      <c r="A165" s="143"/>
      <c r="B165" s="40" t="s">
        <v>170</v>
      </c>
      <c r="C165" s="198">
        <v>10</v>
      </c>
      <c r="D165" s="67"/>
      <c r="E165" s="178"/>
      <c r="F165" s="67"/>
      <c r="G165" s="178"/>
      <c r="H165" s="67"/>
      <c r="I165" s="178"/>
      <c r="J165" s="67"/>
      <c r="K165" s="178"/>
      <c r="L165" s="67"/>
      <c r="M165" s="178"/>
      <c r="N165" s="42">
        <f t="shared" si="18"/>
        <v>0</v>
      </c>
      <c r="O165" s="31">
        <f t="shared" si="19"/>
        <v>0</v>
      </c>
      <c r="P165" s="131"/>
      <c r="Q165" s="131"/>
      <c r="R165" s="131"/>
    </row>
    <row r="166" spans="1:18" ht="25.5" customHeight="1">
      <c r="A166" s="143"/>
      <c r="B166" s="40" t="s">
        <v>171</v>
      </c>
      <c r="C166" s="198">
        <v>10</v>
      </c>
      <c r="D166" s="67"/>
      <c r="E166" s="178"/>
      <c r="F166" s="67"/>
      <c r="G166" s="178"/>
      <c r="H166" s="67"/>
      <c r="I166" s="178"/>
      <c r="J166" s="67"/>
      <c r="K166" s="178"/>
      <c r="L166" s="67"/>
      <c r="M166" s="178"/>
      <c r="N166" s="42">
        <f t="shared" si="18"/>
        <v>0</v>
      </c>
      <c r="O166" s="31">
        <f t="shared" si="19"/>
        <v>0</v>
      </c>
      <c r="P166" s="131"/>
      <c r="Q166" s="131"/>
      <c r="R166" s="131"/>
    </row>
    <row r="167" spans="1:18" s="131" customFormat="1" ht="25.5" customHeight="1">
      <c r="A167" s="143"/>
      <c r="B167" s="40" t="s">
        <v>172</v>
      </c>
      <c r="C167" s="198">
        <v>10</v>
      </c>
      <c r="D167" s="67"/>
      <c r="E167" s="178"/>
      <c r="F167" s="67"/>
      <c r="G167" s="178"/>
      <c r="H167" s="67"/>
      <c r="I167" s="178"/>
      <c r="J167" s="67"/>
      <c r="K167" s="178"/>
      <c r="L167" s="67"/>
      <c r="M167" s="178"/>
      <c r="N167" s="42">
        <f t="shared" si="18"/>
        <v>0</v>
      </c>
      <c r="O167" s="31">
        <f t="shared" si="19"/>
        <v>0</v>
      </c>
      <c r="P167" s="166"/>
    </row>
    <row r="168" spans="1:18" s="131" customFormat="1" ht="26.25" customHeight="1">
      <c r="A168" s="143"/>
      <c r="B168" s="40" t="s">
        <v>173</v>
      </c>
      <c r="C168" s="198">
        <v>10</v>
      </c>
      <c r="D168" s="67"/>
      <c r="E168" s="178"/>
      <c r="F168" s="67"/>
      <c r="G168" s="178"/>
      <c r="H168" s="67"/>
      <c r="I168" s="178"/>
      <c r="J168" s="67"/>
      <c r="K168" s="178"/>
      <c r="L168" s="67"/>
      <c r="M168" s="178"/>
      <c r="N168" s="42">
        <f t="shared" si="18"/>
        <v>0</v>
      </c>
      <c r="O168" s="31">
        <f t="shared" si="19"/>
        <v>0</v>
      </c>
      <c r="P168" s="166"/>
    </row>
    <row r="169" spans="1:18" s="131" customFormat="1" ht="25.5" customHeight="1">
      <c r="A169" s="143"/>
      <c r="B169" s="40" t="s">
        <v>174</v>
      </c>
      <c r="C169" s="198">
        <v>10</v>
      </c>
      <c r="D169" s="67"/>
      <c r="E169" s="178"/>
      <c r="F169" s="67"/>
      <c r="G169" s="178"/>
      <c r="H169" s="67"/>
      <c r="I169" s="178"/>
      <c r="J169" s="67"/>
      <c r="K169" s="178"/>
      <c r="L169" s="67"/>
      <c r="M169" s="178"/>
      <c r="N169" s="42">
        <f t="shared" si="18"/>
        <v>0</v>
      </c>
      <c r="O169" s="31">
        <f t="shared" si="19"/>
        <v>0</v>
      </c>
    </row>
    <row r="170" spans="1:18" s="131" customFormat="1" ht="25.5" customHeight="1">
      <c r="A170" s="143"/>
      <c r="B170" s="40" t="s">
        <v>175</v>
      </c>
      <c r="C170" s="198">
        <v>10</v>
      </c>
      <c r="D170" s="67"/>
      <c r="E170" s="178"/>
      <c r="F170" s="67"/>
      <c r="G170" s="178"/>
      <c r="H170" s="67"/>
      <c r="I170" s="178"/>
      <c r="J170" s="67"/>
      <c r="K170" s="178"/>
      <c r="L170" s="67"/>
      <c r="M170" s="178"/>
      <c r="N170" s="42">
        <f t="shared" si="18"/>
        <v>0</v>
      </c>
      <c r="O170" s="31">
        <f t="shared" si="19"/>
        <v>0</v>
      </c>
    </row>
    <row r="171" spans="1:18" s="131" customFormat="1" ht="28.5" customHeight="1">
      <c r="A171" s="143"/>
      <c r="B171" s="40" t="s">
        <v>176</v>
      </c>
      <c r="C171" s="198">
        <v>10</v>
      </c>
      <c r="D171" s="67"/>
      <c r="E171" s="178"/>
      <c r="F171" s="67"/>
      <c r="G171" s="178"/>
      <c r="H171" s="67"/>
      <c r="I171" s="178"/>
      <c r="J171" s="67"/>
      <c r="K171" s="178"/>
      <c r="L171" s="67"/>
      <c r="M171" s="178"/>
      <c r="N171" s="42">
        <f t="shared" si="18"/>
        <v>0</v>
      </c>
      <c r="O171" s="31">
        <f t="shared" si="19"/>
        <v>0</v>
      </c>
      <c r="P171" s="166"/>
    </row>
    <row r="172" spans="1:18" s="131" customFormat="1" ht="29.25" customHeight="1">
      <c r="A172" s="143"/>
      <c r="B172" s="40" t="s">
        <v>177</v>
      </c>
      <c r="C172" s="198">
        <v>10</v>
      </c>
      <c r="D172" s="67"/>
      <c r="E172" s="178"/>
      <c r="F172" s="67"/>
      <c r="G172" s="178"/>
      <c r="H172" s="67"/>
      <c r="I172" s="178"/>
      <c r="J172" s="67"/>
      <c r="K172" s="178"/>
      <c r="L172" s="67"/>
      <c r="M172" s="178"/>
      <c r="N172" s="42">
        <f t="shared" si="18"/>
        <v>0</v>
      </c>
      <c r="O172" s="31">
        <f t="shared" si="19"/>
        <v>0</v>
      </c>
      <c r="P172" s="166"/>
    </row>
    <row r="173" spans="1:18" s="131" customFormat="1" ht="29.25" customHeight="1">
      <c r="A173" s="143"/>
      <c r="B173" s="40" t="s">
        <v>178</v>
      </c>
      <c r="C173" s="198">
        <v>10</v>
      </c>
      <c r="D173" s="67"/>
      <c r="E173" s="178"/>
      <c r="F173" s="67"/>
      <c r="G173" s="178"/>
      <c r="H173" s="67"/>
      <c r="I173" s="178"/>
      <c r="J173" s="67"/>
      <c r="K173" s="178"/>
      <c r="L173" s="67"/>
      <c r="M173" s="178"/>
      <c r="N173" s="42">
        <f t="shared" si="18"/>
        <v>0</v>
      </c>
      <c r="O173" s="31">
        <f t="shared" si="19"/>
        <v>0</v>
      </c>
    </row>
    <row r="174" spans="1:18" s="131" customFormat="1" ht="29.25" customHeight="1">
      <c r="A174" s="143"/>
      <c r="B174" s="40" t="s">
        <v>179</v>
      </c>
      <c r="C174" s="198">
        <v>10</v>
      </c>
      <c r="D174" s="67"/>
      <c r="E174" s="178"/>
      <c r="F174" s="67"/>
      <c r="G174" s="178"/>
      <c r="H174" s="67"/>
      <c r="I174" s="178"/>
      <c r="J174" s="67"/>
      <c r="K174" s="178"/>
      <c r="L174" s="67"/>
      <c r="M174" s="178"/>
      <c r="N174" s="42">
        <f t="shared" si="18"/>
        <v>0</v>
      </c>
      <c r="O174" s="31">
        <f t="shared" si="19"/>
        <v>0</v>
      </c>
    </row>
    <row r="175" spans="1:18" s="131" customFormat="1" ht="29.25" customHeight="1">
      <c r="A175" s="143"/>
      <c r="B175" s="40" t="s">
        <v>180</v>
      </c>
      <c r="C175" s="198">
        <v>10</v>
      </c>
      <c r="D175" s="67"/>
      <c r="E175" s="178"/>
      <c r="F175" s="67"/>
      <c r="G175" s="178"/>
      <c r="H175" s="67"/>
      <c r="I175" s="178"/>
      <c r="J175" s="67"/>
      <c r="K175" s="178"/>
      <c r="L175" s="67"/>
      <c r="M175" s="178"/>
      <c r="N175" s="42">
        <f t="shared" si="18"/>
        <v>0</v>
      </c>
      <c r="O175" s="31">
        <f t="shared" si="19"/>
        <v>0</v>
      </c>
      <c r="P175" s="166"/>
    </row>
    <row r="176" spans="1:18" s="131" customFormat="1" ht="29.25" customHeight="1">
      <c r="A176" s="143"/>
      <c r="B176" s="40" t="s">
        <v>181</v>
      </c>
      <c r="C176" s="198">
        <v>10</v>
      </c>
      <c r="D176" s="67"/>
      <c r="E176" s="178"/>
      <c r="F176" s="67"/>
      <c r="G176" s="178"/>
      <c r="H176" s="67"/>
      <c r="I176" s="178"/>
      <c r="J176" s="67"/>
      <c r="K176" s="178"/>
      <c r="L176" s="67"/>
      <c r="M176" s="178"/>
      <c r="N176" s="42">
        <f t="shared" si="18"/>
        <v>0</v>
      </c>
      <c r="O176" s="31">
        <f t="shared" si="19"/>
        <v>0</v>
      </c>
      <c r="P176" s="166"/>
    </row>
    <row r="177" spans="1:18" s="131" customFormat="1" ht="29.25" customHeight="1">
      <c r="A177" s="143"/>
      <c r="B177" s="40" t="s">
        <v>182</v>
      </c>
      <c r="C177" s="198">
        <v>10</v>
      </c>
      <c r="D177" s="67"/>
      <c r="E177" s="178"/>
      <c r="F177" s="67"/>
      <c r="G177" s="178"/>
      <c r="H177" s="67"/>
      <c r="I177" s="178"/>
      <c r="J177" s="67"/>
      <c r="K177" s="178"/>
      <c r="L177" s="67"/>
      <c r="M177" s="178"/>
      <c r="N177" s="42">
        <f t="shared" si="18"/>
        <v>0</v>
      </c>
      <c r="O177" s="31">
        <f t="shared" si="19"/>
        <v>0</v>
      </c>
    </row>
    <row r="178" spans="1:18" s="131" customFormat="1" ht="29.25" customHeight="1">
      <c r="A178" s="143"/>
      <c r="B178" s="40" t="s">
        <v>183</v>
      </c>
      <c r="C178" s="198">
        <v>10</v>
      </c>
      <c r="D178" s="67"/>
      <c r="E178" s="178"/>
      <c r="F178" s="67"/>
      <c r="G178" s="178"/>
      <c r="H178" s="67"/>
      <c r="I178" s="178"/>
      <c r="J178" s="67"/>
      <c r="K178" s="178"/>
      <c r="L178" s="67"/>
      <c r="M178" s="178"/>
      <c r="N178" s="42">
        <f t="shared" si="18"/>
        <v>0</v>
      </c>
      <c r="O178" s="31">
        <f t="shared" si="19"/>
        <v>0</v>
      </c>
    </row>
    <row r="179" spans="1:18" s="131" customFormat="1">
      <c r="A179" s="143"/>
      <c r="B179" s="40" t="s">
        <v>184</v>
      </c>
      <c r="C179" s="198">
        <v>10</v>
      </c>
      <c r="D179" s="67"/>
      <c r="E179" s="178"/>
      <c r="F179" s="67"/>
      <c r="G179" s="178"/>
      <c r="H179" s="67"/>
      <c r="I179" s="178"/>
      <c r="J179" s="67"/>
      <c r="K179" s="178"/>
      <c r="L179" s="67"/>
      <c r="M179" s="178"/>
      <c r="N179" s="42">
        <f t="shared" si="18"/>
        <v>0</v>
      </c>
      <c r="O179" s="31">
        <f t="shared" si="19"/>
        <v>0</v>
      </c>
      <c r="P179" s="166"/>
    </row>
    <row r="180" spans="1:18" s="131" customFormat="1">
      <c r="A180" s="143"/>
      <c r="B180" s="40" t="s">
        <v>185</v>
      </c>
      <c r="C180" s="198">
        <v>10</v>
      </c>
      <c r="D180" s="67"/>
      <c r="E180" s="178"/>
      <c r="F180" s="67"/>
      <c r="G180" s="178"/>
      <c r="H180" s="67"/>
      <c r="I180" s="178"/>
      <c r="J180" s="67"/>
      <c r="K180" s="178"/>
      <c r="L180" s="67"/>
      <c r="M180" s="178"/>
      <c r="N180" s="42">
        <f t="shared" si="18"/>
        <v>0</v>
      </c>
      <c r="O180" s="31">
        <f t="shared" si="19"/>
        <v>0</v>
      </c>
      <c r="P180" s="166"/>
    </row>
    <row r="181" spans="1:18" s="131" customFormat="1">
      <c r="A181" s="143"/>
      <c r="B181" s="40" t="s">
        <v>186</v>
      </c>
      <c r="C181" s="198">
        <v>10</v>
      </c>
      <c r="D181" s="67"/>
      <c r="E181" s="178"/>
      <c r="F181" s="67"/>
      <c r="G181" s="178"/>
      <c r="H181" s="67"/>
      <c r="I181" s="178"/>
      <c r="J181" s="67"/>
      <c r="K181" s="178"/>
      <c r="L181" s="67"/>
      <c r="M181" s="178"/>
      <c r="N181" s="42">
        <f t="shared" si="18"/>
        <v>0</v>
      </c>
      <c r="O181" s="31">
        <f t="shared" si="19"/>
        <v>0</v>
      </c>
    </row>
    <row r="182" spans="1:18" s="131" customFormat="1" ht="26.25" customHeight="1">
      <c r="A182" s="143"/>
      <c r="B182" s="40" t="s">
        <v>187</v>
      </c>
      <c r="C182" s="198">
        <v>10</v>
      </c>
      <c r="D182" s="23"/>
      <c r="E182" s="107"/>
      <c r="F182" s="23"/>
      <c r="G182" s="107"/>
      <c r="H182" s="23"/>
      <c r="I182" s="107"/>
      <c r="J182" s="23"/>
      <c r="K182" s="107"/>
      <c r="L182" s="23"/>
      <c r="M182" s="107"/>
      <c r="N182" s="42">
        <f t="shared" si="18"/>
        <v>0</v>
      </c>
      <c r="O182" s="31">
        <f t="shared" si="19"/>
        <v>0</v>
      </c>
    </row>
    <row r="183" spans="1:18" ht="15.75" customHeight="1">
      <c r="A183" s="143"/>
      <c r="B183" s="294" t="s">
        <v>157</v>
      </c>
      <c r="C183" s="289"/>
      <c r="D183" s="15">
        <f t="shared" ref="D183:M183" si="20">(((((((((((((((((((((((D159+D160)+D161)+D162)+D163)+D164)+D165)+D166)+D167)+D168)+D169)+D170)+D171)+D172)+D173)+D174)+D175)+D176)+D177)+D178)+D179)+D180)+D181)+D182)*10</f>
        <v>0</v>
      </c>
      <c r="E183" s="108">
        <f t="shared" si="20"/>
        <v>0</v>
      </c>
      <c r="F183" s="15">
        <f t="shared" si="20"/>
        <v>0</v>
      </c>
      <c r="G183" s="199">
        <f t="shared" si="20"/>
        <v>0</v>
      </c>
      <c r="H183" s="15">
        <f t="shared" si="20"/>
        <v>0</v>
      </c>
      <c r="I183" s="199">
        <f t="shared" si="20"/>
        <v>0</v>
      </c>
      <c r="J183" s="15">
        <f t="shared" si="20"/>
        <v>0</v>
      </c>
      <c r="K183" s="199">
        <f t="shared" si="20"/>
        <v>0</v>
      </c>
      <c r="L183" s="15">
        <f t="shared" si="20"/>
        <v>0</v>
      </c>
      <c r="M183" s="199">
        <f t="shared" si="20"/>
        <v>0</v>
      </c>
      <c r="N183" s="76"/>
      <c r="O183" s="131"/>
      <c r="P183" s="131"/>
      <c r="Q183" s="131"/>
      <c r="R183" s="131"/>
    </row>
    <row r="184" spans="1:18">
      <c r="A184" s="131"/>
      <c r="B184" s="232"/>
      <c r="C184" s="232"/>
      <c r="D184" s="150"/>
      <c r="E184" s="150"/>
      <c r="F184" s="150"/>
      <c r="G184" s="150"/>
      <c r="H184" s="150"/>
      <c r="I184" s="150"/>
      <c r="J184" s="150"/>
      <c r="K184" s="150"/>
      <c r="L184" s="150"/>
      <c r="M184" s="150"/>
      <c r="N184" s="33"/>
      <c r="O184" s="33"/>
      <c r="P184" s="75"/>
      <c r="Q184" s="131"/>
      <c r="R184" s="131"/>
    </row>
  </sheetData>
  <mergeCells count="45">
    <mergeCell ref="B1:P1"/>
    <mergeCell ref="B3:P3"/>
    <mergeCell ref="C4:M6"/>
    <mergeCell ref="N4:N6"/>
    <mergeCell ref="C8:M8"/>
    <mergeCell ref="C9:D9"/>
    <mergeCell ref="E9:F9"/>
    <mergeCell ref="G9:M9"/>
    <mergeCell ref="B41:C41"/>
    <mergeCell ref="C44:M44"/>
    <mergeCell ref="C45:D45"/>
    <mergeCell ref="E45:F45"/>
    <mergeCell ref="G45:M45"/>
    <mergeCell ref="B66:C66"/>
    <mergeCell ref="C67:M67"/>
    <mergeCell ref="C68:D68"/>
    <mergeCell ref="E68:F68"/>
    <mergeCell ref="G68:M68"/>
    <mergeCell ref="B77:C77"/>
    <mergeCell ref="C78:M78"/>
    <mergeCell ref="C79:D79"/>
    <mergeCell ref="E79:F79"/>
    <mergeCell ref="G79:M79"/>
    <mergeCell ref="B96:C96"/>
    <mergeCell ref="C97:M97"/>
    <mergeCell ref="C98:D98"/>
    <mergeCell ref="E98:F98"/>
    <mergeCell ref="G98:M98"/>
    <mergeCell ref="B133:C133"/>
    <mergeCell ref="C135:M135"/>
    <mergeCell ref="C136:D136"/>
    <mergeCell ref="E136:F136"/>
    <mergeCell ref="G136:M136"/>
    <mergeCell ref="B147:C147"/>
    <mergeCell ref="C149:M149"/>
    <mergeCell ref="C150:D150"/>
    <mergeCell ref="E150:F150"/>
    <mergeCell ref="G150:M150"/>
    <mergeCell ref="B157:M157"/>
    <mergeCell ref="B183:C183"/>
    <mergeCell ref="B153:C153"/>
    <mergeCell ref="C155:M155"/>
    <mergeCell ref="C156:D156"/>
    <mergeCell ref="E156:F156"/>
    <mergeCell ref="G156:M156"/>
  </mergeCells>
  <pageMargins left="0.7" right="0.7" top="0.75" bottom="0.75" header="0.3" footer="0.3"/>
</worksheet>
</file>

<file path=xl/worksheets/sheet20.xml><?xml version="1.0" encoding="utf-8"?>
<worksheet xmlns="http://schemas.openxmlformats.org/spreadsheetml/2006/main" xmlns:r="http://schemas.openxmlformats.org/officeDocument/2006/relationships">
  <dimension ref="A1:F20"/>
  <sheetViews>
    <sheetView workbookViewId="0"/>
  </sheetViews>
  <sheetFormatPr baseColWidth="10" defaultColWidth="17.140625" defaultRowHeight="12.75" customHeight="1"/>
  <sheetData>
    <row r="1" spans="1:6" ht="12.75" customHeight="1">
      <c r="A1" s="131"/>
      <c r="B1" s="131"/>
      <c r="C1" s="131"/>
      <c r="D1" s="131"/>
      <c r="E1" s="131"/>
      <c r="F1" s="131"/>
    </row>
    <row r="2" spans="1:6" ht="12.75" customHeight="1">
      <c r="A2" s="131"/>
      <c r="B2" s="131"/>
      <c r="C2" s="131"/>
      <c r="D2" s="131"/>
      <c r="E2" s="131"/>
      <c r="F2" s="131"/>
    </row>
    <row r="3" spans="1:6" ht="12.75" customHeight="1">
      <c r="A3" s="131"/>
      <c r="B3" s="131"/>
      <c r="C3" s="131"/>
      <c r="D3" s="131"/>
      <c r="E3" s="131"/>
      <c r="F3" s="131"/>
    </row>
    <row r="4" spans="1:6" ht="12.75" customHeight="1">
      <c r="A4" s="131"/>
      <c r="B4" s="131"/>
      <c r="C4" s="131"/>
      <c r="D4" s="131"/>
      <c r="E4" s="131"/>
      <c r="F4" s="131"/>
    </row>
    <row r="5" spans="1:6" ht="12.75" customHeight="1">
      <c r="A5" s="131"/>
      <c r="B5" s="131"/>
      <c r="C5" s="131"/>
      <c r="D5" s="131"/>
      <c r="E5" s="131"/>
      <c r="F5" s="131"/>
    </row>
    <row r="6" spans="1:6" ht="12.75" customHeight="1">
      <c r="A6" s="131"/>
      <c r="B6" s="131"/>
      <c r="C6" s="131"/>
      <c r="D6" s="131"/>
      <c r="E6" s="131"/>
      <c r="F6" s="131"/>
    </row>
    <row r="7" spans="1:6" ht="12.75" customHeight="1">
      <c r="A7" s="131"/>
      <c r="B7" s="131"/>
      <c r="C7" s="131"/>
      <c r="D7" s="131"/>
      <c r="E7" s="131"/>
      <c r="F7" s="131"/>
    </row>
    <row r="8" spans="1:6" ht="12.75" customHeight="1">
      <c r="A8" s="131"/>
      <c r="B8" s="131"/>
      <c r="C8" s="131"/>
      <c r="D8" s="131"/>
      <c r="E8" s="131"/>
      <c r="F8" s="131"/>
    </row>
    <row r="9" spans="1:6" ht="12.75" customHeight="1">
      <c r="A9" s="131"/>
      <c r="B9" s="131"/>
      <c r="C9" s="131"/>
      <c r="D9" s="131"/>
      <c r="E9" s="131"/>
      <c r="F9" s="131"/>
    </row>
    <row r="10" spans="1:6" ht="12.75" customHeight="1">
      <c r="A10" s="131"/>
      <c r="B10" s="131"/>
      <c r="C10" s="131"/>
      <c r="D10" s="131"/>
      <c r="E10" s="131"/>
      <c r="F10" s="131"/>
    </row>
    <row r="11" spans="1:6" ht="12.75" customHeight="1">
      <c r="A11" s="131"/>
      <c r="B11" s="131"/>
      <c r="C11" s="131"/>
      <c r="D11" s="131"/>
      <c r="E11" s="131"/>
      <c r="F11" s="131"/>
    </row>
    <row r="12" spans="1:6" ht="12.75" customHeight="1">
      <c r="A12" s="131"/>
      <c r="B12" s="131"/>
      <c r="C12" s="131"/>
      <c r="D12" s="131"/>
      <c r="E12" s="131"/>
      <c r="F12" s="131"/>
    </row>
    <row r="13" spans="1:6" ht="12.75" customHeight="1">
      <c r="A13" s="131"/>
      <c r="B13" s="131"/>
      <c r="C13" s="131"/>
      <c r="D13" s="131"/>
      <c r="E13" s="131"/>
      <c r="F13" s="131"/>
    </row>
    <row r="14" spans="1:6" ht="12.75" customHeight="1">
      <c r="A14" s="131"/>
      <c r="B14" s="131"/>
      <c r="C14" s="131"/>
      <c r="D14" s="131"/>
      <c r="E14" s="131"/>
      <c r="F14" s="131"/>
    </row>
    <row r="15" spans="1:6" ht="12.75" customHeight="1">
      <c r="A15" s="131"/>
      <c r="B15" s="131"/>
      <c r="C15" s="131"/>
      <c r="D15" s="131"/>
      <c r="E15" s="131"/>
      <c r="F15" s="131"/>
    </row>
    <row r="16" spans="1:6" ht="12.75" customHeight="1">
      <c r="A16" s="131"/>
      <c r="B16" s="131"/>
      <c r="C16" s="131"/>
      <c r="D16" s="131"/>
      <c r="E16" s="131"/>
      <c r="F16" s="131"/>
    </row>
    <row r="17" spans="1:6" ht="12.75" customHeight="1">
      <c r="A17" s="131"/>
      <c r="B17" s="131"/>
      <c r="C17" s="131"/>
      <c r="D17" s="131"/>
      <c r="E17" s="131"/>
      <c r="F17" s="131"/>
    </row>
    <row r="18" spans="1:6" ht="12.75" customHeight="1">
      <c r="A18" s="131"/>
      <c r="B18" s="131"/>
      <c r="C18" s="131"/>
      <c r="D18" s="131"/>
      <c r="E18" s="131"/>
      <c r="F18" s="131"/>
    </row>
    <row r="19" spans="1:6" ht="12.75" customHeight="1">
      <c r="A19" s="131"/>
      <c r="B19" s="131"/>
      <c r="C19" s="131"/>
      <c r="D19" s="131"/>
      <c r="E19" s="131"/>
      <c r="F19" s="131"/>
    </row>
    <row r="20" spans="1:6" ht="12.75" customHeight="1">
      <c r="A20" s="131"/>
      <c r="B20" s="131"/>
      <c r="C20" s="131"/>
      <c r="D20" s="131"/>
      <c r="E20" s="131"/>
      <c r="F20" s="131"/>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dimension ref="A1:F20"/>
  <sheetViews>
    <sheetView workbookViewId="0"/>
  </sheetViews>
  <sheetFormatPr baseColWidth="10" defaultColWidth="17.140625" defaultRowHeight="12.75" customHeight="1"/>
  <sheetData>
    <row r="1" spans="1:6" ht="12.75" customHeight="1">
      <c r="A1" s="131"/>
      <c r="B1" s="131"/>
      <c r="C1" s="131"/>
      <c r="D1" s="131"/>
      <c r="E1" s="131"/>
      <c r="F1" s="131"/>
    </row>
    <row r="2" spans="1:6" ht="12.75" customHeight="1">
      <c r="A2" s="131"/>
      <c r="B2" s="131"/>
      <c r="C2" s="131"/>
      <c r="D2" s="131"/>
      <c r="E2" s="131"/>
      <c r="F2" s="131"/>
    </row>
    <row r="3" spans="1:6" ht="12.75" customHeight="1">
      <c r="A3" s="131"/>
      <c r="B3" s="131"/>
      <c r="C3" s="131"/>
      <c r="D3" s="131"/>
      <c r="E3" s="131"/>
      <c r="F3" s="131"/>
    </row>
    <row r="4" spans="1:6" ht="12.75" customHeight="1">
      <c r="A4" s="131"/>
      <c r="B4" s="131"/>
      <c r="C4" s="131"/>
      <c r="D4" s="131"/>
      <c r="E4" s="131"/>
      <c r="F4" s="131"/>
    </row>
    <row r="5" spans="1:6" ht="12.75" customHeight="1">
      <c r="A5" s="131"/>
      <c r="B5" s="131"/>
      <c r="C5" s="131"/>
      <c r="D5" s="131"/>
      <c r="E5" s="131"/>
      <c r="F5" s="131"/>
    </row>
    <row r="6" spans="1:6" ht="12.75" customHeight="1">
      <c r="A6" s="131"/>
      <c r="B6" s="131"/>
      <c r="C6" s="131"/>
      <c r="D6" s="131"/>
      <c r="E6" s="131"/>
      <c r="F6" s="131"/>
    </row>
    <row r="7" spans="1:6" ht="12.75" customHeight="1">
      <c r="A7" s="131"/>
      <c r="B7" s="131"/>
      <c r="C7" s="131"/>
      <c r="D7" s="131"/>
      <c r="E7" s="131"/>
      <c r="F7" s="131"/>
    </row>
    <row r="8" spans="1:6" ht="12.75" customHeight="1">
      <c r="A8" s="131"/>
      <c r="B8" s="131"/>
      <c r="C8" s="131"/>
      <c r="D8" s="131"/>
      <c r="E8" s="131"/>
      <c r="F8" s="131"/>
    </row>
    <row r="9" spans="1:6" ht="12.75" customHeight="1">
      <c r="A9" s="131"/>
      <c r="B9" s="131"/>
      <c r="C9" s="131"/>
      <c r="D9" s="131"/>
      <c r="E9" s="131"/>
      <c r="F9" s="131"/>
    </row>
    <row r="10" spans="1:6" ht="12.75" customHeight="1">
      <c r="A10" s="131"/>
      <c r="B10" s="131"/>
      <c r="C10" s="131"/>
      <c r="D10" s="131"/>
      <c r="E10" s="131"/>
      <c r="F10" s="131"/>
    </row>
    <row r="11" spans="1:6" ht="12.75" customHeight="1">
      <c r="A11" s="131"/>
      <c r="B11" s="131"/>
      <c r="C11" s="131"/>
      <c r="D11" s="131"/>
      <c r="E11" s="131"/>
      <c r="F11" s="131"/>
    </row>
    <row r="12" spans="1:6" ht="12.75" customHeight="1">
      <c r="A12" s="131"/>
      <c r="B12" s="131"/>
      <c r="C12" s="131"/>
      <c r="D12" s="131"/>
      <c r="E12" s="131"/>
      <c r="F12" s="131"/>
    </row>
    <row r="13" spans="1:6" ht="12.75" customHeight="1">
      <c r="A13" s="131"/>
      <c r="B13" s="131"/>
      <c r="C13" s="131"/>
      <c r="D13" s="131"/>
      <c r="E13" s="131"/>
      <c r="F13" s="131"/>
    </row>
    <row r="14" spans="1:6" ht="12.75" customHeight="1">
      <c r="A14" s="131"/>
      <c r="B14" s="131"/>
      <c r="C14" s="131"/>
      <c r="D14" s="131"/>
      <c r="E14" s="131"/>
      <c r="F14" s="131"/>
    </row>
    <row r="15" spans="1:6" ht="12.75" customHeight="1">
      <c r="A15" s="131"/>
      <c r="B15" s="131"/>
      <c r="C15" s="131"/>
      <c r="D15" s="131"/>
      <c r="E15" s="131"/>
      <c r="F15" s="131"/>
    </row>
    <row r="16" spans="1:6" ht="12.75" customHeight="1">
      <c r="A16" s="131"/>
      <c r="B16" s="131"/>
      <c r="C16" s="131"/>
      <c r="D16" s="131"/>
      <c r="E16" s="131"/>
      <c r="F16" s="131"/>
    </row>
    <row r="17" spans="1:6" ht="12.75" customHeight="1">
      <c r="A17" s="131"/>
      <c r="B17" s="131"/>
      <c r="C17" s="131"/>
      <c r="D17" s="131"/>
      <c r="E17" s="131"/>
      <c r="F17" s="131"/>
    </row>
    <row r="18" spans="1:6" ht="12.75" customHeight="1">
      <c r="A18" s="131"/>
      <c r="B18" s="131"/>
      <c r="C18" s="131"/>
      <c r="D18" s="131"/>
      <c r="E18" s="131"/>
      <c r="F18" s="131"/>
    </row>
    <row r="19" spans="1:6" ht="12.75" customHeight="1">
      <c r="A19" s="131"/>
      <c r="B19" s="131"/>
      <c r="C19" s="131"/>
      <c r="D19" s="131"/>
      <c r="E19" s="131"/>
      <c r="F19" s="131"/>
    </row>
    <row r="20" spans="1:6" ht="12.75" customHeight="1">
      <c r="A20" s="131"/>
      <c r="B20" s="131"/>
      <c r="C20" s="131"/>
      <c r="D20" s="131"/>
      <c r="E20" s="131"/>
      <c r="F20" s="131"/>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dimension ref="A1:F29"/>
  <sheetViews>
    <sheetView workbookViewId="0"/>
  </sheetViews>
  <sheetFormatPr baseColWidth="10" defaultColWidth="10.7109375" defaultRowHeight="12.75" customHeight="1"/>
  <cols>
    <col min="1" max="1" width="44.140625" customWidth="1"/>
    <col min="2" max="2" width="15.140625" customWidth="1"/>
    <col min="4" max="4" width="11.85546875" customWidth="1"/>
  </cols>
  <sheetData>
    <row r="1" spans="1:6">
      <c r="A1" s="125"/>
      <c r="B1" s="125"/>
      <c r="C1" s="131"/>
      <c r="D1" s="131"/>
      <c r="E1" s="131"/>
      <c r="F1" s="131"/>
    </row>
    <row r="2" spans="1:6">
      <c r="A2" s="125"/>
      <c r="B2" s="125"/>
      <c r="C2" s="131"/>
      <c r="D2" s="131"/>
      <c r="E2" s="131"/>
      <c r="F2" s="131"/>
    </row>
    <row r="3" spans="1:6">
      <c r="A3" s="125"/>
      <c r="B3" s="125"/>
      <c r="C3" s="131"/>
      <c r="D3" s="131"/>
      <c r="E3" s="131"/>
      <c r="F3" s="131"/>
    </row>
    <row r="4" spans="1:6">
      <c r="A4" s="125"/>
      <c r="B4" s="125"/>
      <c r="C4" s="131"/>
      <c r="D4" s="131"/>
      <c r="E4" s="131"/>
      <c r="F4" s="131"/>
    </row>
    <row r="5" spans="1:6">
      <c r="A5" s="125"/>
      <c r="B5" s="125"/>
      <c r="C5" s="131"/>
      <c r="D5" s="131"/>
      <c r="E5" s="131"/>
      <c r="F5" s="131"/>
    </row>
    <row r="6" spans="1:6">
      <c r="A6" s="125"/>
      <c r="B6" s="125"/>
      <c r="C6" s="131"/>
      <c r="D6" s="131"/>
      <c r="E6" s="131"/>
      <c r="F6" s="131"/>
    </row>
    <row r="7" spans="1:6">
      <c r="A7" s="125"/>
      <c r="B7" s="125"/>
      <c r="C7" s="131"/>
      <c r="D7" s="131"/>
      <c r="E7" s="131"/>
      <c r="F7" s="131"/>
    </row>
    <row r="8" spans="1:6">
      <c r="A8" s="125"/>
      <c r="B8" s="125"/>
      <c r="C8" s="131"/>
      <c r="D8" s="131"/>
      <c r="E8" s="131"/>
      <c r="F8" s="131"/>
    </row>
    <row r="9" spans="1:6">
      <c r="A9" s="125"/>
      <c r="B9" s="125"/>
      <c r="C9" s="131"/>
      <c r="D9" s="131"/>
      <c r="E9" s="131"/>
      <c r="F9" s="131"/>
    </row>
    <row r="10" spans="1:6">
      <c r="A10" s="125"/>
      <c r="B10" s="125"/>
      <c r="C10" s="131"/>
      <c r="D10" s="131"/>
      <c r="E10" s="131"/>
      <c r="F10" s="131"/>
    </row>
    <row r="11" spans="1:6" ht="13.5" customHeight="1">
      <c r="A11" s="27"/>
      <c r="B11" s="27"/>
      <c r="C11" s="131"/>
      <c r="D11" s="131"/>
      <c r="E11" s="131"/>
      <c r="F11" s="131"/>
    </row>
    <row r="12" spans="1:6" ht="26.25" customHeight="1">
      <c r="A12" s="152" t="s">
        <v>415</v>
      </c>
      <c r="B12" s="152" t="s">
        <v>314</v>
      </c>
      <c r="C12" s="224"/>
      <c r="D12" s="163"/>
      <c r="E12" s="1"/>
      <c r="F12" s="131"/>
    </row>
    <row r="13" spans="1:6" ht="25.5" customHeight="1">
      <c r="A13" s="78" t="s">
        <v>416</v>
      </c>
      <c r="B13" s="247">
        <v>4</v>
      </c>
      <c r="C13" s="172"/>
      <c r="D13" s="41"/>
      <c r="E13" s="1"/>
      <c r="F13" s="131"/>
    </row>
    <row r="14" spans="1:6" s="131" customFormat="1" ht="25.5" customHeight="1">
      <c r="A14" s="78" t="s">
        <v>417</v>
      </c>
      <c r="B14" s="247">
        <v>4</v>
      </c>
      <c r="C14" s="172"/>
      <c r="D14" s="164"/>
      <c r="E14" s="1"/>
    </row>
    <row r="15" spans="1:6" ht="33.75" customHeight="1">
      <c r="A15" s="78" t="s">
        <v>418</v>
      </c>
      <c r="B15" s="247">
        <v>4.5</v>
      </c>
      <c r="C15" s="172"/>
      <c r="D15" s="164"/>
      <c r="E15" s="1"/>
      <c r="F15" s="131"/>
    </row>
    <row r="16" spans="1:6" ht="42.75" customHeight="1">
      <c r="A16" s="284" t="s">
        <v>419</v>
      </c>
      <c r="B16" s="247">
        <v>4.2</v>
      </c>
      <c r="C16" s="172"/>
      <c r="D16" s="64"/>
      <c r="E16" s="1"/>
      <c r="F16" s="131"/>
    </row>
    <row r="17" spans="1:6" s="131" customFormat="1" ht="50.25" customHeight="1">
      <c r="A17" s="284" t="s">
        <v>420</v>
      </c>
      <c r="B17" s="247">
        <v>4.2</v>
      </c>
      <c r="C17" s="172"/>
      <c r="D17" s="64"/>
      <c r="E17" s="1"/>
    </row>
    <row r="18" spans="1:6" ht="33.75" customHeight="1">
      <c r="A18" s="284" t="s">
        <v>421</v>
      </c>
      <c r="B18" s="247">
        <v>4</v>
      </c>
      <c r="C18" s="172"/>
      <c r="D18" s="163"/>
      <c r="E18" s="1"/>
      <c r="F18" s="131"/>
    </row>
    <row r="19" spans="1:6" s="131" customFormat="1" ht="33.75" customHeight="1">
      <c r="A19" s="284" t="s">
        <v>422</v>
      </c>
      <c r="B19" s="247">
        <v>4</v>
      </c>
      <c r="C19" s="172"/>
    </row>
    <row r="20" spans="1:6" ht="50.25" customHeight="1">
      <c r="A20" s="284" t="s">
        <v>423</v>
      </c>
      <c r="B20" s="247">
        <v>4.5</v>
      </c>
      <c r="C20" s="172"/>
      <c r="D20" s="131"/>
      <c r="E20" s="131"/>
      <c r="F20" s="131"/>
    </row>
    <row r="21" spans="1:6" ht="33.75" customHeight="1">
      <c r="A21" s="78" t="s">
        <v>424</v>
      </c>
      <c r="B21" s="247">
        <v>3.5</v>
      </c>
      <c r="C21" s="172"/>
      <c r="D21" s="131"/>
      <c r="E21" s="131"/>
      <c r="F21" s="131"/>
    </row>
    <row r="22" spans="1:6" s="131" customFormat="1" ht="33.75" customHeight="1">
      <c r="A22" s="78" t="s">
        <v>425</v>
      </c>
      <c r="B22" s="247">
        <v>3.5</v>
      </c>
      <c r="C22" s="172"/>
    </row>
    <row r="23" spans="1:6">
      <c r="A23" s="158"/>
      <c r="B23" s="20"/>
      <c r="C23" s="131"/>
      <c r="D23" s="131"/>
      <c r="E23" s="131"/>
      <c r="F23" s="131"/>
    </row>
    <row r="24" spans="1:6" ht="15" customHeight="1">
      <c r="A24" s="327" t="s">
        <v>426</v>
      </c>
      <c r="B24" s="327"/>
      <c r="C24" s="131"/>
      <c r="D24" s="131"/>
      <c r="E24" s="131"/>
      <c r="F24" s="131"/>
    </row>
    <row r="25" spans="1:6" ht="15" customHeight="1">
      <c r="A25" s="328" t="s">
        <v>427</v>
      </c>
      <c r="B25" s="328"/>
      <c r="C25" s="131"/>
      <c r="D25" s="131"/>
      <c r="E25" s="131"/>
      <c r="F25" s="131"/>
    </row>
    <row r="26" spans="1:6">
      <c r="A26" s="329" t="s">
        <v>428</v>
      </c>
      <c r="B26" s="329"/>
      <c r="C26" s="131"/>
      <c r="D26" s="131"/>
      <c r="E26" s="131"/>
      <c r="F26" s="131"/>
    </row>
    <row r="27" spans="1:6">
      <c r="A27" s="125"/>
      <c r="B27" s="125"/>
      <c r="C27" s="131"/>
      <c r="D27" s="131"/>
      <c r="E27" s="131"/>
      <c r="F27" s="131"/>
    </row>
    <row r="28" spans="1:6">
      <c r="A28" s="300" t="s">
        <v>429</v>
      </c>
      <c r="B28" s="300"/>
      <c r="C28" s="131"/>
      <c r="D28" s="131"/>
      <c r="E28" s="131"/>
      <c r="F28" s="131"/>
    </row>
    <row r="29" spans="1:6">
      <c r="A29" s="300" t="s">
        <v>430</v>
      </c>
      <c r="B29" s="300"/>
      <c r="C29" s="131"/>
      <c r="D29" s="131"/>
      <c r="E29" s="131"/>
      <c r="F29" s="131"/>
    </row>
  </sheetData>
  <mergeCells count="5">
    <mergeCell ref="A24:B24"/>
    <mergeCell ref="A25:B25"/>
    <mergeCell ref="A26:B26"/>
    <mergeCell ref="A28:B28"/>
    <mergeCell ref="A29:B29"/>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dimension ref="A1:F20"/>
  <sheetViews>
    <sheetView workbookViewId="0"/>
  </sheetViews>
  <sheetFormatPr baseColWidth="10" defaultColWidth="10.7109375" defaultRowHeight="12.75" customHeight="1"/>
  <cols>
    <col min="1" max="1" width="44.140625" customWidth="1"/>
    <col min="2" max="2" width="11.5703125" customWidth="1"/>
  </cols>
  <sheetData>
    <row r="1" spans="1:6">
      <c r="A1" s="113" t="s">
        <v>33</v>
      </c>
      <c r="B1" s="260"/>
      <c r="C1" s="172"/>
      <c r="D1" s="131"/>
      <c r="E1" s="131"/>
      <c r="F1" s="131"/>
    </row>
    <row r="2" spans="1:6" ht="30" customHeight="1">
      <c r="A2" s="47" t="s">
        <v>431</v>
      </c>
      <c r="B2" s="98">
        <v>2.6</v>
      </c>
      <c r="C2" s="172"/>
      <c r="D2" s="131"/>
      <c r="E2" s="131"/>
      <c r="F2" s="131"/>
    </row>
    <row r="3" spans="1:6" ht="30" customHeight="1">
      <c r="A3" s="47" t="s">
        <v>432</v>
      </c>
      <c r="B3" s="98">
        <v>2.6</v>
      </c>
      <c r="C3" s="172"/>
      <c r="D3" s="131"/>
      <c r="E3" s="131"/>
      <c r="F3" s="131"/>
    </row>
    <row r="4" spans="1:6" ht="30" customHeight="1">
      <c r="A4" s="47" t="s">
        <v>433</v>
      </c>
      <c r="B4" s="98">
        <v>2.97</v>
      </c>
      <c r="C4" s="172"/>
      <c r="D4" s="131"/>
      <c r="E4" s="131"/>
      <c r="F4" s="131"/>
    </row>
    <row r="5" spans="1:6" ht="30" customHeight="1">
      <c r="A5" s="47" t="s">
        <v>434</v>
      </c>
      <c r="B5" s="98">
        <v>9.7899999999999991</v>
      </c>
      <c r="C5" s="172"/>
      <c r="D5" s="131"/>
      <c r="E5" s="131"/>
      <c r="F5" s="131"/>
    </row>
    <row r="6" spans="1:6" ht="30" customHeight="1">
      <c r="A6" s="47" t="s">
        <v>435</v>
      </c>
      <c r="B6" s="98">
        <v>9.7899999999999991</v>
      </c>
      <c r="C6" s="172"/>
      <c r="D6" s="131"/>
      <c r="E6" s="131"/>
      <c r="F6" s="131"/>
    </row>
    <row r="7" spans="1:6" ht="30" customHeight="1">
      <c r="A7" s="47" t="s">
        <v>436</v>
      </c>
      <c r="B7" s="98">
        <v>9.7899999999999991</v>
      </c>
      <c r="C7" s="172"/>
      <c r="D7" s="131"/>
      <c r="E7" s="131"/>
      <c r="F7" s="131"/>
    </row>
    <row r="8" spans="1:6" ht="30" customHeight="1">
      <c r="A8" s="47" t="s">
        <v>437</v>
      </c>
      <c r="B8" s="98">
        <v>1.99</v>
      </c>
      <c r="C8" s="172"/>
      <c r="D8" s="131"/>
      <c r="E8" s="131"/>
      <c r="F8" s="131"/>
    </row>
    <row r="9" spans="1:6" ht="30" customHeight="1">
      <c r="A9" s="2"/>
      <c r="B9" s="250"/>
      <c r="C9" s="131"/>
      <c r="D9" s="131"/>
      <c r="E9" s="131"/>
      <c r="F9" s="131"/>
    </row>
    <row r="10" spans="1:6" ht="30" customHeight="1">
      <c r="A10" s="330" t="s">
        <v>161</v>
      </c>
      <c r="B10" s="330"/>
      <c r="C10" s="330"/>
      <c r="D10" s="330"/>
      <c r="E10" s="330"/>
      <c r="F10" s="131"/>
    </row>
    <row r="11" spans="1:6" ht="30" customHeight="1">
      <c r="A11" s="240"/>
      <c r="B11" s="191"/>
      <c r="C11" s="131"/>
      <c r="D11" s="131"/>
      <c r="E11" s="131"/>
      <c r="F11" s="131"/>
    </row>
    <row r="12" spans="1:6">
      <c r="A12" s="131"/>
      <c r="B12" s="131"/>
      <c r="C12" s="131"/>
      <c r="D12" s="131"/>
      <c r="E12" s="131"/>
      <c r="F12" s="131"/>
    </row>
    <row r="13" spans="1:6">
      <c r="A13" s="131"/>
      <c r="B13" s="131"/>
      <c r="C13" s="131"/>
      <c r="D13" s="131"/>
      <c r="E13" s="131"/>
      <c r="F13" s="131"/>
    </row>
    <row r="14" spans="1:6">
      <c r="A14" s="131"/>
      <c r="B14" s="131"/>
      <c r="C14" s="131"/>
      <c r="D14" s="131"/>
      <c r="E14" s="131"/>
      <c r="F14" s="131"/>
    </row>
    <row r="15" spans="1:6">
      <c r="A15" s="131"/>
      <c r="B15" s="131"/>
      <c r="C15" s="131"/>
      <c r="D15" s="131"/>
      <c r="E15" s="131"/>
      <c r="F15" s="131"/>
    </row>
    <row r="16" spans="1:6">
      <c r="A16" s="131"/>
      <c r="B16" s="131"/>
      <c r="C16" s="131"/>
      <c r="D16" s="131"/>
      <c r="E16" s="131"/>
      <c r="F16" s="131"/>
    </row>
    <row r="17" spans="1:6">
      <c r="A17" s="131"/>
      <c r="B17" s="131"/>
      <c r="C17" s="131"/>
      <c r="D17" s="131"/>
      <c r="E17" s="131"/>
      <c r="F17" s="131"/>
    </row>
    <row r="18" spans="1:6">
      <c r="A18" s="131"/>
      <c r="B18" s="131"/>
      <c r="C18" s="131"/>
      <c r="D18" s="131"/>
      <c r="E18" s="131"/>
      <c r="F18" s="131"/>
    </row>
    <row r="19" spans="1:6">
      <c r="A19" s="131"/>
      <c r="B19" s="131"/>
      <c r="C19" s="131"/>
      <c r="D19" s="131"/>
      <c r="E19" s="131"/>
      <c r="F19" s="131"/>
    </row>
    <row r="20" spans="1:6">
      <c r="A20" s="131"/>
      <c r="B20" s="131"/>
      <c r="C20" s="131"/>
      <c r="D20" s="131"/>
      <c r="E20" s="131"/>
      <c r="F20" s="131"/>
    </row>
  </sheetData>
  <mergeCells count="1">
    <mergeCell ref="A10:E10"/>
  </mergeCells>
  <pageMargins left="0.7" right="0.7" top="0.75" bottom="0.75" header="0.3" footer="0.3"/>
</worksheet>
</file>

<file path=xl/worksheets/sheet24.xml><?xml version="1.0" encoding="utf-8"?>
<worksheet xmlns="http://schemas.openxmlformats.org/spreadsheetml/2006/main" xmlns:r="http://schemas.openxmlformats.org/officeDocument/2006/relationships">
  <dimension ref="A1:J21"/>
  <sheetViews>
    <sheetView workbookViewId="0"/>
  </sheetViews>
  <sheetFormatPr baseColWidth="10" defaultColWidth="11.42578125" defaultRowHeight="12.75" customHeight="1"/>
  <cols>
    <col min="1" max="1" width="16.140625" customWidth="1"/>
    <col min="2" max="2" width="15.42578125" customWidth="1"/>
    <col min="3" max="3" width="22.28515625" customWidth="1"/>
    <col min="4" max="4" width="28.140625" customWidth="1"/>
    <col min="5" max="5" width="15.28515625" customWidth="1"/>
    <col min="6" max="6" width="15.85546875" customWidth="1"/>
    <col min="7" max="7" width="16.85546875" customWidth="1"/>
    <col min="8" max="8" width="19" customWidth="1"/>
    <col min="9" max="9" width="20.85546875" customWidth="1"/>
    <col min="10" max="10" width="25.85546875" customWidth="1"/>
  </cols>
  <sheetData>
    <row r="1" spans="1:10" ht="13.5" customHeight="1">
      <c r="A1" s="234"/>
      <c r="B1" s="234"/>
      <c r="C1" s="234"/>
      <c r="D1" s="234"/>
      <c r="E1" s="234"/>
      <c r="F1" s="234"/>
      <c r="G1" s="234"/>
      <c r="H1" s="234"/>
      <c r="I1" s="234"/>
      <c r="J1" s="234"/>
    </row>
    <row r="2" spans="1:10">
      <c r="A2" s="332" t="s">
        <v>438</v>
      </c>
      <c r="B2" s="335" t="s">
        <v>192</v>
      </c>
      <c r="C2" s="335" t="s">
        <v>193</v>
      </c>
      <c r="D2" s="332" t="s">
        <v>439</v>
      </c>
      <c r="E2" s="332" t="s">
        <v>440</v>
      </c>
      <c r="F2" s="288"/>
      <c r="G2" s="289"/>
      <c r="H2" s="331" t="s">
        <v>441</v>
      </c>
      <c r="I2" s="332" t="s">
        <v>59</v>
      </c>
      <c r="J2" s="332" t="s">
        <v>442</v>
      </c>
    </row>
    <row r="3" spans="1:10">
      <c r="A3" s="286"/>
      <c r="B3" s="286"/>
      <c r="C3" s="286"/>
      <c r="D3" s="333"/>
      <c r="E3" s="332" t="s">
        <v>443</v>
      </c>
      <c r="F3" s="334" t="s">
        <v>444</v>
      </c>
      <c r="G3" s="288"/>
      <c r="H3" s="286"/>
      <c r="I3" s="286"/>
      <c r="J3" s="286"/>
    </row>
    <row r="4" spans="1:10" ht="13.5" customHeight="1">
      <c r="A4" s="286"/>
      <c r="B4" s="286"/>
      <c r="C4" s="286"/>
      <c r="D4" s="286"/>
      <c r="E4" s="333"/>
      <c r="F4" s="83" t="s">
        <v>445</v>
      </c>
      <c r="G4" s="83" t="s">
        <v>446</v>
      </c>
      <c r="H4" s="286"/>
      <c r="I4" s="286"/>
      <c r="J4" s="286"/>
    </row>
    <row r="5" spans="1:10" ht="51.75" customHeight="1">
      <c r="A5" s="281" t="s">
        <v>14</v>
      </c>
      <c r="B5" s="97" t="s">
        <v>447</v>
      </c>
      <c r="C5" s="281" t="s">
        <v>448</v>
      </c>
      <c r="D5" s="268" t="s">
        <v>449</v>
      </c>
      <c r="E5" s="97" t="s">
        <v>450</v>
      </c>
      <c r="F5" s="58"/>
      <c r="G5" s="58"/>
      <c r="H5" s="134"/>
      <c r="I5" s="134"/>
      <c r="J5" s="134"/>
    </row>
    <row r="6" spans="1:10" ht="51.75" customHeight="1">
      <c r="A6" s="187" t="s">
        <v>16</v>
      </c>
      <c r="B6" s="97" t="s">
        <v>447</v>
      </c>
      <c r="C6" s="97" t="s">
        <v>451</v>
      </c>
      <c r="D6" s="272" t="s">
        <v>452</v>
      </c>
      <c r="E6" s="97" t="s">
        <v>450</v>
      </c>
      <c r="F6" s="97"/>
      <c r="G6" s="97"/>
      <c r="H6" s="97"/>
      <c r="I6" s="97"/>
      <c r="J6" s="97"/>
    </row>
    <row r="7" spans="1:10" ht="51.75" customHeight="1">
      <c r="A7" s="238" t="s">
        <v>221</v>
      </c>
      <c r="B7" s="238"/>
      <c r="C7" s="238"/>
      <c r="D7" s="174"/>
      <c r="E7" s="174"/>
      <c r="F7" s="174"/>
      <c r="G7" s="174"/>
      <c r="H7" s="174"/>
      <c r="I7" s="174"/>
      <c r="J7" s="174"/>
    </row>
    <row r="8" spans="1:10" ht="51.75" customHeight="1">
      <c r="A8" s="38" t="s">
        <v>132</v>
      </c>
      <c r="B8" s="181"/>
      <c r="C8" s="181"/>
      <c r="D8" s="17" t="str">
        <f>HYPERLINK("mailto:cervezavegana@cervezaveer.com","cervezavegana@cervezaveer.com")</f>
        <v>cervezavegana@cervezaveer.com</v>
      </c>
      <c r="E8" s="6"/>
      <c r="F8" s="148" t="s">
        <v>453</v>
      </c>
      <c r="G8" s="148" t="s">
        <v>454</v>
      </c>
      <c r="H8" s="148"/>
      <c r="I8" s="148" t="s">
        <v>455</v>
      </c>
      <c r="J8" s="148" t="s">
        <v>456</v>
      </c>
    </row>
    <row r="9" spans="1:10" ht="51.75" customHeight="1">
      <c r="A9" s="238" t="s">
        <v>18</v>
      </c>
      <c r="B9" s="238"/>
      <c r="C9" s="238"/>
      <c r="D9" s="159" t="s">
        <v>457</v>
      </c>
      <c r="E9" s="174"/>
      <c r="F9" s="174"/>
      <c r="G9" s="174"/>
      <c r="H9" s="174"/>
      <c r="I9" s="174"/>
      <c r="J9" s="174"/>
    </row>
    <row r="10" spans="1:10" ht="51.75" customHeight="1">
      <c r="A10" s="187" t="s">
        <v>19</v>
      </c>
      <c r="B10" s="97" t="s">
        <v>458</v>
      </c>
      <c r="C10" s="97" t="s">
        <v>459</v>
      </c>
      <c r="D10" s="97" t="s">
        <v>460</v>
      </c>
      <c r="E10" s="97" t="s">
        <v>450</v>
      </c>
      <c r="F10" s="148" t="s">
        <v>453</v>
      </c>
      <c r="G10" s="148" t="s">
        <v>461</v>
      </c>
      <c r="H10" s="148"/>
      <c r="I10" s="148" t="s">
        <v>462</v>
      </c>
      <c r="J10" s="148" t="s">
        <v>463</v>
      </c>
    </row>
    <row r="11" spans="1:10" ht="51.75" customHeight="1">
      <c r="A11" s="181" t="s">
        <v>20</v>
      </c>
      <c r="B11" s="181"/>
      <c r="C11" s="181"/>
      <c r="D11" s="6" t="s">
        <v>464</v>
      </c>
      <c r="E11" s="6"/>
      <c r="F11" s="6"/>
      <c r="G11" s="6" t="s">
        <v>465</v>
      </c>
      <c r="H11" s="6"/>
      <c r="I11" s="6" t="s">
        <v>466</v>
      </c>
      <c r="J11" s="6" t="s">
        <v>467</v>
      </c>
    </row>
    <row r="12" spans="1:10" ht="51.75" customHeight="1">
      <c r="A12" s="187" t="s">
        <v>22</v>
      </c>
      <c r="B12" s="97" t="s">
        <v>468</v>
      </c>
      <c r="C12" s="97" t="s">
        <v>469</v>
      </c>
      <c r="D12" s="272" t="s">
        <v>470</v>
      </c>
      <c r="E12" s="97" t="s">
        <v>450</v>
      </c>
      <c r="F12" s="154"/>
      <c r="G12" s="154"/>
      <c r="H12" s="154"/>
      <c r="I12" s="154"/>
      <c r="J12" s="154"/>
    </row>
    <row r="13" spans="1:10" ht="51.75" customHeight="1">
      <c r="A13" s="187" t="s">
        <v>23</v>
      </c>
      <c r="B13" s="187"/>
      <c r="C13" s="187"/>
      <c r="D13" s="97"/>
      <c r="E13" s="97"/>
      <c r="F13" s="58"/>
      <c r="G13" s="6"/>
      <c r="H13" s="6"/>
      <c r="I13" s="6"/>
      <c r="J13" s="6"/>
    </row>
    <row r="14" spans="1:10" ht="78.75" customHeight="1">
      <c r="A14" s="187" t="s">
        <v>24</v>
      </c>
      <c r="B14" s="97" t="s">
        <v>471</v>
      </c>
      <c r="C14" s="97" t="s">
        <v>472</v>
      </c>
      <c r="D14" s="272" t="s">
        <v>473</v>
      </c>
      <c r="E14" s="97" t="s">
        <v>450</v>
      </c>
      <c r="F14" s="154"/>
      <c r="G14" s="148"/>
      <c r="H14" s="148"/>
      <c r="I14" s="148"/>
      <c r="J14" s="148"/>
    </row>
    <row r="15" spans="1:10" ht="51.75" customHeight="1">
      <c r="A15" s="181" t="s">
        <v>25</v>
      </c>
      <c r="B15" s="181"/>
      <c r="C15" s="181"/>
      <c r="D15" s="82" t="s">
        <v>473</v>
      </c>
      <c r="E15" s="58"/>
      <c r="F15" s="58"/>
      <c r="G15" s="6"/>
      <c r="H15" s="6"/>
      <c r="I15" s="6"/>
      <c r="J15" s="6"/>
    </row>
    <row r="16" spans="1:10" ht="51.75" customHeight="1">
      <c r="A16" s="92" t="s">
        <v>474</v>
      </c>
      <c r="B16" s="92"/>
      <c r="C16" s="92"/>
      <c r="D16" s="214" t="s">
        <v>475</v>
      </c>
      <c r="E16" s="282"/>
      <c r="F16" s="282"/>
      <c r="G16" s="148"/>
      <c r="H16" s="148"/>
      <c r="I16" s="148"/>
      <c r="J16" s="148"/>
    </row>
    <row r="17" spans="1:10" ht="51.75" customHeight="1">
      <c r="A17" s="238" t="s">
        <v>476</v>
      </c>
      <c r="B17" s="238"/>
      <c r="C17" s="238"/>
      <c r="D17" s="159" t="s">
        <v>477</v>
      </c>
      <c r="E17" s="174"/>
      <c r="F17" s="174"/>
      <c r="G17" s="6"/>
      <c r="H17" s="6"/>
      <c r="I17" s="6"/>
      <c r="J17" s="6"/>
    </row>
    <row r="18" spans="1:10" ht="51.75" customHeight="1">
      <c r="A18" s="187" t="s">
        <v>26</v>
      </c>
      <c r="B18" s="97" t="s">
        <v>468</v>
      </c>
      <c r="C18" s="187" t="s">
        <v>478</v>
      </c>
      <c r="D18" s="68" t="str">
        <f>HYPERLINK("mailto:coopcrica@gmail.com","coopcrica@gmail.com")</f>
        <v>coopcrica@gmail.com</v>
      </c>
      <c r="E18" s="97" t="s">
        <v>450</v>
      </c>
      <c r="F18" s="154"/>
      <c r="G18" s="148" t="s">
        <v>479</v>
      </c>
      <c r="H18" s="148"/>
      <c r="I18" s="148"/>
      <c r="J18" s="148" t="s">
        <v>480</v>
      </c>
    </row>
    <row r="19" spans="1:10" ht="51.75" customHeight="1">
      <c r="A19" s="181" t="s">
        <v>27</v>
      </c>
      <c r="B19" s="181"/>
      <c r="C19" s="181"/>
      <c r="D19" s="6"/>
      <c r="E19" s="58"/>
      <c r="F19" s="58"/>
      <c r="G19" s="6"/>
      <c r="H19" s="6"/>
      <c r="I19" s="6"/>
      <c r="J19" s="6"/>
    </row>
    <row r="20" spans="1:10" ht="51.75" customHeight="1">
      <c r="A20" s="187" t="s">
        <v>28</v>
      </c>
      <c r="B20" s="97" t="s">
        <v>468</v>
      </c>
      <c r="C20" s="97" t="s">
        <v>481</v>
      </c>
      <c r="D20" s="68" t="str">
        <f>HYPERLINK("mailto:distribucion@maderaylupulo.com","distribucion@maderaylupulo.com")</f>
        <v>distribucion@maderaylupulo.com</v>
      </c>
      <c r="E20" s="97" t="s">
        <v>482</v>
      </c>
      <c r="F20" s="154"/>
      <c r="G20" s="148"/>
      <c r="H20" s="148"/>
      <c r="I20" s="148"/>
      <c r="J20" s="148"/>
    </row>
    <row r="21" spans="1:10" ht="67.5" customHeight="1">
      <c r="A21" s="187" t="s">
        <v>29</v>
      </c>
      <c r="B21" s="97" t="s">
        <v>468</v>
      </c>
      <c r="C21" s="187"/>
      <c r="D21" s="176" t="str">
        <f>HYPERLINK("mailto:mandragora.jabones@gmail.com","mandragora.jabones@gmail.com")</f>
        <v>mandragora.jabones@gmail.com</v>
      </c>
      <c r="E21" s="97" t="s">
        <v>483</v>
      </c>
      <c r="F21" s="58"/>
      <c r="G21" s="6"/>
      <c r="H21" s="6"/>
      <c r="I21" s="6"/>
      <c r="J21" s="6"/>
    </row>
  </sheetData>
  <mergeCells count="10">
    <mergeCell ref="A2:A4"/>
    <mergeCell ref="B2:B4"/>
    <mergeCell ref="C2:C4"/>
    <mergeCell ref="D2:D4"/>
    <mergeCell ref="E2:G2"/>
    <mergeCell ref="H2:H4"/>
    <mergeCell ref="I2:I4"/>
    <mergeCell ref="J2:J4"/>
    <mergeCell ref="E3:E4"/>
    <mergeCell ref="F3:G3"/>
  </mergeCells>
  <pageMargins left="0.7" right="0.7" top="0.75" bottom="0.75" header="0.3" footer="0.3"/>
</worksheet>
</file>

<file path=xl/worksheets/sheet25.xml><?xml version="1.0" encoding="utf-8"?>
<worksheet xmlns="http://schemas.openxmlformats.org/spreadsheetml/2006/main" xmlns:r="http://schemas.openxmlformats.org/officeDocument/2006/relationships">
  <dimension ref="A1:L45"/>
  <sheetViews>
    <sheetView workbookViewId="0"/>
  </sheetViews>
  <sheetFormatPr baseColWidth="10" defaultColWidth="11.42578125" defaultRowHeight="12.75" customHeight="1"/>
  <cols>
    <col min="1" max="1" width="21.85546875" customWidth="1"/>
    <col min="2" max="2" width="48.5703125" customWidth="1"/>
    <col min="4" max="4" width="17.7109375" customWidth="1"/>
    <col min="5" max="5" width="14.42578125" customWidth="1"/>
    <col min="6" max="6" width="28.85546875" customWidth="1"/>
    <col min="7" max="7" width="11.7109375" customWidth="1"/>
    <col min="9" max="11" width="0" hidden="1"/>
  </cols>
  <sheetData>
    <row r="1" spans="1:12">
      <c r="A1" s="131"/>
      <c r="B1" s="131"/>
      <c r="C1" s="131"/>
      <c r="D1" s="131"/>
      <c r="E1" s="131"/>
      <c r="F1" s="131"/>
      <c r="G1" s="131"/>
      <c r="H1" s="131"/>
      <c r="I1" s="131"/>
      <c r="J1" s="131"/>
      <c r="K1" s="131"/>
      <c r="L1" s="131"/>
    </row>
    <row r="2" spans="1:12">
      <c r="A2" s="131"/>
      <c r="B2" s="131"/>
      <c r="C2" s="131"/>
      <c r="D2" s="131"/>
      <c r="E2" s="60">
        <f>SUM(E4:E13)</f>
        <v>33.299999999999997</v>
      </c>
      <c r="F2" s="131"/>
      <c r="G2" s="131"/>
      <c r="H2" s="131"/>
      <c r="I2" s="131"/>
      <c r="J2" s="131"/>
      <c r="K2" s="131"/>
      <c r="L2" s="131"/>
    </row>
    <row r="3" spans="1:12" ht="13.5" customHeight="1">
      <c r="A3" s="131"/>
      <c r="B3" s="234"/>
      <c r="C3" s="234"/>
      <c r="D3" s="234"/>
      <c r="E3" s="234"/>
      <c r="F3" s="131"/>
      <c r="G3" s="131"/>
      <c r="H3" s="131"/>
      <c r="I3" s="131"/>
      <c r="J3" s="131"/>
      <c r="K3" s="131"/>
      <c r="L3" s="131"/>
    </row>
    <row r="4" spans="1:12" ht="15" customHeight="1">
      <c r="A4" s="121" t="s">
        <v>22</v>
      </c>
      <c r="B4" s="235" t="s">
        <v>22</v>
      </c>
      <c r="C4" s="336" t="s">
        <v>484</v>
      </c>
      <c r="D4" s="288"/>
      <c r="E4" s="79">
        <v>4.5</v>
      </c>
      <c r="F4" s="50" t="s">
        <v>114</v>
      </c>
      <c r="G4" s="166" t="b">
        <f t="shared" ref="G4:G11" si="0">IF((D4&gt;0),"15/09/12")</f>
        <v>0</v>
      </c>
      <c r="H4" s="141" t="b">
        <v>0</v>
      </c>
      <c r="I4" s="132"/>
      <c r="J4" s="131"/>
      <c r="K4" s="141"/>
      <c r="L4" s="172"/>
    </row>
    <row r="5" spans="1:12" ht="15" customHeight="1">
      <c r="A5" s="3" t="s">
        <v>131</v>
      </c>
      <c r="B5" s="235" t="s">
        <v>131</v>
      </c>
      <c r="C5" s="336" t="s">
        <v>484</v>
      </c>
      <c r="D5" s="288"/>
      <c r="E5" s="56">
        <v>4.5</v>
      </c>
      <c r="F5" s="50" t="s">
        <v>485</v>
      </c>
      <c r="G5" s="166" t="b">
        <f t="shared" si="0"/>
        <v>0</v>
      </c>
      <c r="H5" s="141" t="b">
        <v>0</v>
      </c>
      <c r="I5" s="25"/>
      <c r="J5" s="256"/>
      <c r="K5" s="276"/>
      <c r="L5" s="172"/>
    </row>
    <row r="6" spans="1:12" ht="14.25" customHeight="1">
      <c r="A6" s="3" t="s">
        <v>26</v>
      </c>
      <c r="B6" s="235" t="s">
        <v>26</v>
      </c>
      <c r="C6" s="336" t="s">
        <v>484</v>
      </c>
      <c r="D6" s="288"/>
      <c r="E6" s="56">
        <v>4.5</v>
      </c>
      <c r="F6" s="50" t="s">
        <v>486</v>
      </c>
      <c r="G6" s="166" t="b">
        <f t="shared" si="0"/>
        <v>0</v>
      </c>
      <c r="H6" s="141" t="b">
        <v>0</v>
      </c>
      <c r="I6" s="212" t="s">
        <v>487</v>
      </c>
      <c r="J6" s="71"/>
      <c r="K6" s="254"/>
      <c r="L6" s="172"/>
    </row>
    <row r="7" spans="1:12" ht="16.5" customHeight="1">
      <c r="A7" s="3" t="s">
        <v>19</v>
      </c>
      <c r="B7" s="235" t="s">
        <v>19</v>
      </c>
      <c r="C7" s="336" t="s">
        <v>484</v>
      </c>
      <c r="D7" s="288"/>
      <c r="E7" s="56">
        <v>1.5</v>
      </c>
      <c r="F7" s="50" t="s">
        <v>488</v>
      </c>
      <c r="G7" s="166" t="b">
        <f t="shared" si="0"/>
        <v>0</v>
      </c>
      <c r="H7" s="141" t="b">
        <v>0</v>
      </c>
      <c r="I7" s="132"/>
      <c r="J7" s="131"/>
      <c r="K7" s="141"/>
      <c r="L7" s="172"/>
    </row>
    <row r="8" spans="1:12" ht="15.75" customHeight="1">
      <c r="A8" s="3" t="s">
        <v>20</v>
      </c>
      <c r="B8" s="235" t="s">
        <v>20</v>
      </c>
      <c r="C8" s="336" t="s">
        <v>484</v>
      </c>
      <c r="D8" s="288"/>
      <c r="E8" s="56">
        <v>4.5</v>
      </c>
      <c r="F8" s="50" t="s">
        <v>116</v>
      </c>
      <c r="G8" s="166" t="b">
        <f t="shared" si="0"/>
        <v>0</v>
      </c>
      <c r="H8" s="141" t="b">
        <v>0</v>
      </c>
      <c r="I8" s="25"/>
      <c r="J8" s="256"/>
      <c r="K8" s="276"/>
      <c r="L8" s="172"/>
    </row>
    <row r="9" spans="1:12" ht="15.75" customHeight="1">
      <c r="A9" s="3" t="s">
        <v>18</v>
      </c>
      <c r="B9" s="235" t="s">
        <v>18</v>
      </c>
      <c r="C9" s="336" t="s">
        <v>484</v>
      </c>
      <c r="D9" s="288"/>
      <c r="E9" s="56">
        <v>4.5</v>
      </c>
      <c r="F9" s="50" t="s">
        <v>122</v>
      </c>
      <c r="G9" s="166" t="b">
        <f t="shared" si="0"/>
        <v>0</v>
      </c>
      <c r="H9" s="141" t="b">
        <v>0</v>
      </c>
      <c r="I9" s="212"/>
      <c r="J9" s="139"/>
      <c r="K9" s="254"/>
      <c r="L9" s="172"/>
    </row>
    <row r="10" spans="1:12" ht="17.25" customHeight="1">
      <c r="A10" s="3" t="s">
        <v>16</v>
      </c>
      <c r="B10" s="235" t="s">
        <v>16</v>
      </c>
      <c r="C10" s="336" t="s">
        <v>484</v>
      </c>
      <c r="D10" s="288"/>
      <c r="E10" s="56">
        <v>1.5</v>
      </c>
      <c r="F10" s="50" t="s">
        <v>40</v>
      </c>
      <c r="G10" s="166" t="b">
        <f t="shared" si="0"/>
        <v>0</v>
      </c>
      <c r="H10" s="141" t="b">
        <v>0</v>
      </c>
      <c r="I10" s="132"/>
      <c r="J10" s="131"/>
      <c r="K10" s="141"/>
      <c r="L10" s="172"/>
    </row>
    <row r="11" spans="1:12" ht="15.75" customHeight="1">
      <c r="A11" s="3" t="s">
        <v>92</v>
      </c>
      <c r="B11" s="235" t="s">
        <v>92</v>
      </c>
      <c r="C11" s="336" t="s">
        <v>484</v>
      </c>
      <c r="D11" s="288"/>
      <c r="E11" s="56">
        <v>1.8</v>
      </c>
      <c r="F11" s="50" t="s">
        <v>93</v>
      </c>
      <c r="G11" s="166" t="b">
        <f t="shared" si="0"/>
        <v>0</v>
      </c>
      <c r="H11" s="166" t="b">
        <v>0</v>
      </c>
      <c r="I11" s="131"/>
      <c r="J11" s="131"/>
      <c r="K11" s="131"/>
      <c r="L11" s="131"/>
    </row>
    <row r="12" spans="1:12" ht="15.75" customHeight="1">
      <c r="A12" s="3" t="s">
        <v>38</v>
      </c>
      <c r="B12" s="235" t="s">
        <v>38</v>
      </c>
      <c r="C12" s="336" t="s">
        <v>484</v>
      </c>
      <c r="D12" s="288"/>
      <c r="E12" s="56">
        <v>1.5</v>
      </c>
      <c r="F12" s="50" t="s">
        <v>40</v>
      </c>
      <c r="G12" s="131"/>
      <c r="H12" s="131"/>
      <c r="I12" s="131"/>
      <c r="J12" s="131"/>
      <c r="K12" s="131"/>
      <c r="L12" s="131"/>
    </row>
    <row r="13" spans="1:12" ht="16.5" customHeight="1">
      <c r="A13" s="3" t="s">
        <v>14</v>
      </c>
      <c r="B13" s="235" t="s">
        <v>14</v>
      </c>
      <c r="C13" s="336" t="s">
        <v>484</v>
      </c>
      <c r="D13" s="288"/>
      <c r="E13" s="56">
        <v>4.5</v>
      </c>
      <c r="F13" s="50" t="s">
        <v>140</v>
      </c>
      <c r="G13" s="166" t="b">
        <f>IF((D13&gt;0),"15/09/12")</f>
        <v>0</v>
      </c>
      <c r="H13" s="166" t="b">
        <v>0</v>
      </c>
      <c r="I13" s="131"/>
      <c r="J13" s="131"/>
      <c r="K13" s="131"/>
      <c r="L13" s="131"/>
    </row>
    <row r="14" spans="1:12" ht="15.75" customHeight="1">
      <c r="A14" s="235" t="s">
        <v>22</v>
      </c>
      <c r="B14" s="212" t="s">
        <v>489</v>
      </c>
      <c r="C14" s="71">
        <v>4.5</v>
      </c>
      <c r="D14" s="71">
        <v>1</v>
      </c>
      <c r="E14" s="71">
        <v>4.5</v>
      </c>
      <c r="F14" s="166" t="s">
        <v>490</v>
      </c>
      <c r="G14" s="166" t="s">
        <v>491</v>
      </c>
      <c r="H14" s="166">
        <v>10</v>
      </c>
      <c r="I14" s="131"/>
      <c r="J14" s="131"/>
      <c r="K14" s="131"/>
      <c r="L14" s="131"/>
    </row>
    <row r="15" spans="1:12" ht="15.75" customHeight="1">
      <c r="A15" s="235" t="s">
        <v>22</v>
      </c>
      <c r="B15" s="132" t="s">
        <v>492</v>
      </c>
      <c r="C15" s="166">
        <v>5.2</v>
      </c>
      <c r="D15" s="166">
        <v>1</v>
      </c>
      <c r="E15" s="166">
        <v>5.2</v>
      </c>
      <c r="F15" s="166" t="s">
        <v>490</v>
      </c>
      <c r="G15" s="166" t="s">
        <v>491</v>
      </c>
      <c r="H15" s="166">
        <v>10</v>
      </c>
      <c r="I15" s="131"/>
      <c r="J15" s="131"/>
      <c r="K15" s="131"/>
      <c r="L15" s="131"/>
    </row>
    <row r="16" spans="1:12" ht="15.75" customHeight="1">
      <c r="A16" s="235" t="s">
        <v>22</v>
      </c>
      <c r="B16" s="132" t="s">
        <v>493</v>
      </c>
      <c r="C16" s="166">
        <v>6.75</v>
      </c>
      <c r="D16" s="166">
        <v>1</v>
      </c>
      <c r="E16" s="166">
        <v>6.75</v>
      </c>
      <c r="F16" s="166" t="s">
        <v>494</v>
      </c>
      <c r="G16" s="166" t="s">
        <v>491</v>
      </c>
      <c r="H16" s="166">
        <v>10</v>
      </c>
      <c r="I16" s="131"/>
      <c r="J16" s="131"/>
      <c r="K16" s="131"/>
      <c r="L16" s="131"/>
    </row>
    <row r="17" spans="1:12" ht="15.75" customHeight="1">
      <c r="A17" s="235" t="s">
        <v>22</v>
      </c>
      <c r="B17" s="132" t="s">
        <v>495</v>
      </c>
      <c r="C17" s="166">
        <v>7</v>
      </c>
      <c r="D17" s="166">
        <v>1</v>
      </c>
      <c r="E17" s="166">
        <v>7</v>
      </c>
      <c r="F17" s="166" t="s">
        <v>494</v>
      </c>
      <c r="G17" s="166" t="s">
        <v>491</v>
      </c>
      <c r="H17" s="166">
        <v>10</v>
      </c>
      <c r="I17" s="131"/>
      <c r="J17" s="131"/>
      <c r="K17" s="131"/>
      <c r="L17" s="131"/>
    </row>
    <row r="18" spans="1:12" ht="15.75" customHeight="1">
      <c r="A18" s="235" t="s">
        <v>22</v>
      </c>
      <c r="B18" s="132" t="s">
        <v>496</v>
      </c>
      <c r="C18" s="166">
        <v>6.85</v>
      </c>
      <c r="D18" s="166">
        <v>6</v>
      </c>
      <c r="E18" s="166">
        <v>41.1</v>
      </c>
      <c r="F18" s="166" t="s">
        <v>494</v>
      </c>
      <c r="G18" s="166" t="s">
        <v>491</v>
      </c>
      <c r="H18" s="166">
        <v>10</v>
      </c>
      <c r="I18" s="131"/>
      <c r="J18" s="131"/>
      <c r="K18" s="131"/>
      <c r="L18" s="124">
        <f>SUM(E14:E18)</f>
        <v>64.55</v>
      </c>
    </row>
    <row r="19" spans="1:12">
      <c r="A19" s="71" t="s">
        <v>131</v>
      </c>
      <c r="B19" s="166" t="s">
        <v>135</v>
      </c>
      <c r="C19" s="166">
        <v>-0.15</v>
      </c>
      <c r="D19" s="166">
        <v>10</v>
      </c>
      <c r="E19" s="166">
        <v>-1.5</v>
      </c>
      <c r="F19" s="131"/>
      <c r="G19" s="166" t="s">
        <v>491</v>
      </c>
      <c r="H19" s="166">
        <v>10</v>
      </c>
      <c r="I19" s="131"/>
      <c r="J19" s="131"/>
      <c r="K19" s="131"/>
      <c r="L19" s="131"/>
    </row>
    <row r="20" spans="1:12">
      <c r="A20" s="166" t="s">
        <v>131</v>
      </c>
      <c r="B20" s="166" t="s">
        <v>134</v>
      </c>
      <c r="C20" s="166">
        <v>0.15</v>
      </c>
      <c r="D20" s="166">
        <v>12</v>
      </c>
      <c r="E20" s="166">
        <v>1.8</v>
      </c>
      <c r="F20" s="131"/>
      <c r="G20" s="166" t="s">
        <v>491</v>
      </c>
      <c r="H20" s="166">
        <v>10</v>
      </c>
      <c r="I20" s="131"/>
      <c r="J20" s="131"/>
      <c r="K20" s="131"/>
      <c r="L20" s="131"/>
    </row>
    <row r="21" spans="1:12">
      <c r="A21" s="166" t="s">
        <v>131</v>
      </c>
      <c r="B21" s="166" t="s">
        <v>133</v>
      </c>
      <c r="C21" s="166">
        <v>5.25</v>
      </c>
      <c r="D21" s="166">
        <v>4</v>
      </c>
      <c r="E21" s="166">
        <v>21</v>
      </c>
      <c r="F21" s="131"/>
      <c r="G21" s="166" t="s">
        <v>491</v>
      </c>
      <c r="H21" s="166">
        <v>10</v>
      </c>
      <c r="I21" s="131"/>
      <c r="J21" s="131"/>
      <c r="K21" s="131"/>
      <c r="L21" s="124">
        <f>SUM(E19:E21)</f>
        <v>21.3</v>
      </c>
    </row>
    <row r="22" spans="1:12">
      <c r="A22" s="195" t="s">
        <v>26</v>
      </c>
      <c r="B22" s="166" t="s">
        <v>497</v>
      </c>
      <c r="C22" s="166">
        <v>1.5</v>
      </c>
      <c r="D22" s="166">
        <v>1</v>
      </c>
      <c r="E22" s="166">
        <v>1.5</v>
      </c>
      <c r="F22" s="131"/>
      <c r="G22" s="166" t="s">
        <v>491</v>
      </c>
      <c r="H22" s="166">
        <v>10</v>
      </c>
      <c r="I22" s="131"/>
      <c r="J22" s="131"/>
      <c r="K22" s="131"/>
      <c r="L22" s="131"/>
    </row>
    <row r="23" spans="1:12">
      <c r="A23" s="195" t="s">
        <v>26</v>
      </c>
      <c r="B23" s="166" t="s">
        <v>113</v>
      </c>
      <c r="C23" s="166">
        <v>2.5</v>
      </c>
      <c r="D23" s="166">
        <v>2</v>
      </c>
      <c r="E23" s="166">
        <v>5</v>
      </c>
      <c r="F23" s="131"/>
      <c r="G23" s="166" t="s">
        <v>491</v>
      </c>
      <c r="H23" s="166">
        <v>10</v>
      </c>
      <c r="I23" s="131"/>
      <c r="J23" s="131"/>
      <c r="K23" s="131"/>
      <c r="L23" s="131"/>
    </row>
    <row r="24" spans="1:12">
      <c r="A24" s="166" t="s">
        <v>26</v>
      </c>
      <c r="B24" s="166" t="s">
        <v>498</v>
      </c>
      <c r="C24" s="166">
        <v>10</v>
      </c>
      <c r="D24" s="166">
        <v>1</v>
      </c>
      <c r="E24" s="166">
        <v>10</v>
      </c>
      <c r="F24" s="131"/>
      <c r="G24" s="166" t="s">
        <v>491</v>
      </c>
      <c r="H24" s="166">
        <v>10</v>
      </c>
      <c r="I24" s="131"/>
      <c r="J24" s="131"/>
      <c r="K24" s="131"/>
      <c r="L24" s="124">
        <f>SUM(E22:E24)</f>
        <v>16.5</v>
      </c>
    </row>
    <row r="25" spans="1:12">
      <c r="A25" s="166" t="s">
        <v>19</v>
      </c>
      <c r="B25" s="166" t="s">
        <v>121</v>
      </c>
      <c r="C25" s="166">
        <v>1.95</v>
      </c>
      <c r="D25" s="166">
        <v>1</v>
      </c>
      <c r="E25" s="166">
        <v>1.95</v>
      </c>
      <c r="F25" s="131"/>
      <c r="G25" s="166" t="s">
        <v>491</v>
      </c>
      <c r="H25" s="166">
        <v>10</v>
      </c>
      <c r="I25" s="131"/>
      <c r="J25" s="131"/>
      <c r="K25" s="131"/>
      <c r="L25" s="131"/>
    </row>
    <row r="26" spans="1:12">
      <c r="A26" s="166" t="s">
        <v>19</v>
      </c>
      <c r="B26" s="166" t="s">
        <v>120</v>
      </c>
      <c r="C26" s="166">
        <v>2.15</v>
      </c>
      <c r="D26" s="166">
        <v>1</v>
      </c>
      <c r="E26" s="166">
        <v>2.15</v>
      </c>
      <c r="F26" s="131"/>
      <c r="G26" s="166" t="s">
        <v>491</v>
      </c>
      <c r="H26" s="166">
        <v>10</v>
      </c>
      <c r="I26" s="131"/>
      <c r="J26" s="131"/>
      <c r="K26" s="131"/>
      <c r="L26" s="131"/>
    </row>
    <row r="27" spans="1:12">
      <c r="A27" s="166" t="s">
        <v>19</v>
      </c>
      <c r="B27" s="166" t="s">
        <v>499</v>
      </c>
      <c r="C27" s="166">
        <v>2.5</v>
      </c>
      <c r="D27" s="166">
        <v>1</v>
      </c>
      <c r="E27" s="166">
        <v>2.5</v>
      </c>
      <c r="F27" s="131"/>
      <c r="G27" s="166" t="s">
        <v>491</v>
      </c>
      <c r="H27" s="166">
        <v>10</v>
      </c>
      <c r="I27" s="131"/>
      <c r="J27" s="131"/>
      <c r="K27" s="131"/>
      <c r="L27" s="124">
        <f>SUM(E25:E27)</f>
        <v>6.6</v>
      </c>
    </row>
    <row r="28" spans="1:12">
      <c r="A28" s="166" t="s">
        <v>20</v>
      </c>
      <c r="B28" s="166" t="s">
        <v>119</v>
      </c>
      <c r="C28" s="166">
        <v>1.75</v>
      </c>
      <c r="D28" s="166">
        <v>4</v>
      </c>
      <c r="E28" s="166">
        <v>7</v>
      </c>
      <c r="F28" s="166">
        <v>1</v>
      </c>
      <c r="G28" s="166" t="s">
        <v>491</v>
      </c>
      <c r="H28" s="166">
        <v>10</v>
      </c>
      <c r="I28" s="131"/>
      <c r="J28" s="131"/>
      <c r="K28" s="131"/>
      <c r="L28" s="124">
        <f>SUM(E28)</f>
        <v>7</v>
      </c>
    </row>
    <row r="29" spans="1:12">
      <c r="A29" s="166" t="s">
        <v>18</v>
      </c>
      <c r="B29" s="166" t="s">
        <v>500</v>
      </c>
      <c r="C29" s="166">
        <v>2.5</v>
      </c>
      <c r="D29" s="166">
        <v>1</v>
      </c>
      <c r="E29" s="166">
        <v>2.5</v>
      </c>
      <c r="F29" s="131"/>
      <c r="G29" s="166" t="s">
        <v>491</v>
      </c>
      <c r="H29" s="166">
        <v>10</v>
      </c>
      <c r="I29" s="131"/>
      <c r="J29" s="131"/>
      <c r="K29" s="131"/>
      <c r="L29" s="131"/>
    </row>
    <row r="30" spans="1:12">
      <c r="A30" s="166" t="s">
        <v>18</v>
      </c>
      <c r="B30" s="166" t="s">
        <v>501</v>
      </c>
      <c r="C30" s="166">
        <v>4.5</v>
      </c>
      <c r="D30" s="166">
        <v>1</v>
      </c>
      <c r="E30" s="166">
        <v>4.5</v>
      </c>
      <c r="F30" s="131"/>
      <c r="G30" s="166" t="s">
        <v>491</v>
      </c>
      <c r="H30" s="166">
        <v>10</v>
      </c>
      <c r="I30" s="131"/>
      <c r="J30" s="131"/>
      <c r="K30" s="131"/>
      <c r="L30" s="124">
        <f>SUM(E29:E30)</f>
        <v>7</v>
      </c>
    </row>
    <row r="31" spans="1:12">
      <c r="A31" s="166" t="s">
        <v>16</v>
      </c>
      <c r="B31" s="166" t="s">
        <v>137</v>
      </c>
      <c r="C31" s="166">
        <v>3</v>
      </c>
      <c r="D31" s="166">
        <v>1</v>
      </c>
      <c r="E31" s="166">
        <v>3</v>
      </c>
      <c r="F31" s="131"/>
      <c r="G31" s="166" t="s">
        <v>491</v>
      </c>
      <c r="H31" s="166">
        <v>10</v>
      </c>
      <c r="I31" s="131"/>
      <c r="J31" s="131"/>
      <c r="K31" s="131"/>
      <c r="L31" s="131"/>
    </row>
    <row r="32" spans="1:12">
      <c r="A32" s="166" t="s">
        <v>16</v>
      </c>
      <c r="B32" s="166" t="s">
        <v>138</v>
      </c>
      <c r="C32" s="166">
        <v>3</v>
      </c>
      <c r="D32" s="166">
        <v>1</v>
      </c>
      <c r="E32" s="166">
        <v>3</v>
      </c>
      <c r="F32" s="131"/>
      <c r="G32" s="166" t="s">
        <v>491</v>
      </c>
      <c r="H32" s="166">
        <v>10</v>
      </c>
      <c r="I32" s="131"/>
      <c r="J32" s="131"/>
      <c r="K32" s="131"/>
      <c r="L32" s="131"/>
    </row>
    <row r="33" spans="1:12">
      <c r="A33" s="166" t="s">
        <v>16</v>
      </c>
      <c r="B33" s="166" t="s">
        <v>136</v>
      </c>
      <c r="C33" s="166">
        <v>3.5</v>
      </c>
      <c r="D33" s="166">
        <v>1</v>
      </c>
      <c r="E33" s="166">
        <v>3.5</v>
      </c>
      <c r="F33" s="131"/>
      <c r="G33" s="166" t="s">
        <v>491</v>
      </c>
      <c r="H33" s="166">
        <v>10</v>
      </c>
      <c r="I33" s="131"/>
      <c r="J33" s="131"/>
      <c r="K33" s="131"/>
      <c r="L33" s="131"/>
    </row>
    <row r="34" spans="1:12">
      <c r="A34" s="166" t="s">
        <v>16</v>
      </c>
      <c r="B34" s="166" t="s">
        <v>139</v>
      </c>
      <c r="C34" s="166">
        <v>3.5</v>
      </c>
      <c r="D34" s="166">
        <v>2</v>
      </c>
      <c r="E34" s="166">
        <v>7</v>
      </c>
      <c r="F34" s="131"/>
      <c r="G34" s="166" t="s">
        <v>491</v>
      </c>
      <c r="H34" s="166">
        <v>10</v>
      </c>
      <c r="I34" s="131"/>
      <c r="J34" s="131"/>
      <c r="K34" s="131"/>
      <c r="L34" s="124">
        <f>SUM(E31:E34)</f>
        <v>16.5</v>
      </c>
    </row>
    <row r="35" spans="1:12">
      <c r="A35" s="195" t="s">
        <v>92</v>
      </c>
      <c r="B35" s="166" t="s">
        <v>502</v>
      </c>
      <c r="C35" s="166">
        <v>3.45</v>
      </c>
      <c r="D35" s="166">
        <v>1</v>
      </c>
      <c r="E35" s="166">
        <v>3.45</v>
      </c>
      <c r="F35" s="131"/>
      <c r="G35" s="166" t="s">
        <v>491</v>
      </c>
      <c r="H35" s="166">
        <v>10</v>
      </c>
      <c r="I35" s="131"/>
      <c r="J35" s="131"/>
      <c r="K35" s="131"/>
      <c r="L35" s="131"/>
    </row>
    <row r="36" spans="1:12">
      <c r="A36" s="195" t="s">
        <v>92</v>
      </c>
      <c r="B36" s="166" t="s">
        <v>503</v>
      </c>
      <c r="C36" s="166">
        <v>2.25</v>
      </c>
      <c r="D36" s="166">
        <v>4</v>
      </c>
      <c r="E36" s="166">
        <v>9</v>
      </c>
      <c r="F36" s="131"/>
      <c r="G36" s="166" t="s">
        <v>491</v>
      </c>
      <c r="H36" s="166">
        <v>10</v>
      </c>
      <c r="I36" s="131"/>
      <c r="J36" s="131"/>
      <c r="K36" s="131"/>
      <c r="L36" s="131"/>
    </row>
    <row r="37" spans="1:12">
      <c r="A37" s="195" t="s">
        <v>92</v>
      </c>
      <c r="B37" s="166" t="s">
        <v>504</v>
      </c>
      <c r="C37" s="166">
        <v>3</v>
      </c>
      <c r="D37" s="166">
        <v>6</v>
      </c>
      <c r="E37" s="166">
        <v>18</v>
      </c>
      <c r="F37" s="131"/>
      <c r="G37" s="166" t="s">
        <v>491</v>
      </c>
      <c r="H37" s="166">
        <v>10</v>
      </c>
      <c r="I37" s="131"/>
      <c r="J37" s="131"/>
      <c r="K37" s="131"/>
      <c r="L37" s="124">
        <f>SUM(E35:E37)</f>
        <v>30.45</v>
      </c>
    </row>
    <row r="38" spans="1:12">
      <c r="A38" s="195" t="s">
        <v>38</v>
      </c>
      <c r="B38" s="166" t="s">
        <v>61</v>
      </c>
      <c r="C38" s="166">
        <v>2</v>
      </c>
      <c r="D38" s="166">
        <v>1</v>
      </c>
      <c r="E38" s="166">
        <v>2</v>
      </c>
      <c r="F38" s="131"/>
      <c r="G38" s="166" t="s">
        <v>491</v>
      </c>
      <c r="H38" s="166">
        <v>10</v>
      </c>
      <c r="I38" s="131"/>
      <c r="J38" s="131"/>
      <c r="K38" s="131"/>
      <c r="L38" s="131"/>
    </row>
    <row r="39" spans="1:12">
      <c r="A39" s="195" t="s">
        <v>38</v>
      </c>
      <c r="B39" s="166" t="s">
        <v>70</v>
      </c>
      <c r="C39" s="166">
        <v>2</v>
      </c>
      <c r="D39" s="166">
        <v>1</v>
      </c>
      <c r="E39" s="166">
        <v>2</v>
      </c>
      <c r="F39" s="131"/>
      <c r="G39" s="166" t="s">
        <v>491</v>
      </c>
      <c r="H39" s="166">
        <v>10</v>
      </c>
      <c r="I39" s="131"/>
      <c r="J39" s="131"/>
      <c r="K39" s="131"/>
      <c r="L39" s="131"/>
    </row>
    <row r="40" spans="1:12">
      <c r="A40" s="195" t="s">
        <v>38</v>
      </c>
      <c r="B40" s="166" t="s">
        <v>81</v>
      </c>
      <c r="C40" s="166">
        <v>4</v>
      </c>
      <c r="D40" s="166">
        <v>1</v>
      </c>
      <c r="E40" s="166">
        <v>4</v>
      </c>
      <c r="F40" s="131"/>
      <c r="G40" s="166" t="s">
        <v>491</v>
      </c>
      <c r="H40" s="166">
        <v>10</v>
      </c>
      <c r="I40" s="131"/>
      <c r="J40" s="131"/>
      <c r="K40" s="131"/>
      <c r="L40" s="124">
        <f>SUM(E38:E40)</f>
        <v>8</v>
      </c>
    </row>
    <row r="41" spans="1:12">
      <c r="A41" s="166" t="s">
        <v>14</v>
      </c>
      <c r="B41" s="166" t="s">
        <v>505</v>
      </c>
      <c r="C41" s="166">
        <v>6.75</v>
      </c>
      <c r="D41" s="166">
        <v>1</v>
      </c>
      <c r="E41" s="166">
        <v>6.75</v>
      </c>
      <c r="F41" s="166" t="s">
        <v>506</v>
      </c>
      <c r="G41" s="166" t="str">
        <f>IF((D41&gt;0),"15/09/12")</f>
        <v>15/09/12</v>
      </c>
      <c r="H41" s="166">
        <v>10</v>
      </c>
      <c r="I41" s="131"/>
      <c r="J41" s="131"/>
      <c r="K41" s="131"/>
      <c r="L41" s="131"/>
    </row>
    <row r="42" spans="1:12">
      <c r="A42" s="166" t="s">
        <v>14</v>
      </c>
      <c r="B42" s="166" t="s">
        <v>507</v>
      </c>
      <c r="C42" s="166">
        <v>8</v>
      </c>
      <c r="D42" s="166">
        <v>1</v>
      </c>
      <c r="E42" s="166">
        <v>8</v>
      </c>
      <c r="F42" s="166" t="s">
        <v>508</v>
      </c>
      <c r="G42" s="166" t="str">
        <f>IF((D42&gt;0),"15/09/12")</f>
        <v>15/09/12</v>
      </c>
      <c r="H42" s="166">
        <v>10</v>
      </c>
      <c r="I42" s="131"/>
      <c r="J42" s="131"/>
      <c r="K42" s="131"/>
      <c r="L42" s="131"/>
    </row>
    <row r="43" spans="1:12">
      <c r="A43" s="166" t="s">
        <v>14</v>
      </c>
      <c r="B43" s="166" t="s">
        <v>509</v>
      </c>
      <c r="C43" s="166">
        <v>11</v>
      </c>
      <c r="D43" s="166">
        <v>1</v>
      </c>
      <c r="E43" s="166">
        <v>11</v>
      </c>
      <c r="F43" s="166" t="s">
        <v>510</v>
      </c>
      <c r="G43" s="166" t="str">
        <f>IF((D43&gt;0),"15/09/12")</f>
        <v>15/09/12</v>
      </c>
      <c r="H43" s="166">
        <v>10</v>
      </c>
      <c r="I43" s="131"/>
      <c r="J43" s="131"/>
      <c r="K43" s="131"/>
      <c r="L43" s="124">
        <f>SUM(E41:E43)</f>
        <v>25.75</v>
      </c>
    </row>
    <row r="44" spans="1:12">
      <c r="A44" s="131"/>
      <c r="B44" s="131"/>
      <c r="C44" s="131"/>
      <c r="D44" s="131"/>
      <c r="E44" s="131"/>
      <c r="F44" s="131"/>
      <c r="G44" s="131"/>
      <c r="H44" s="131"/>
      <c r="I44" s="131"/>
      <c r="J44" s="131"/>
      <c r="K44" s="131"/>
      <c r="L44" s="131"/>
    </row>
    <row r="45" spans="1:12">
      <c r="A45" s="131"/>
      <c r="B45" s="131"/>
      <c r="C45" s="131"/>
      <c r="D45" s="131"/>
      <c r="E45" s="166"/>
      <c r="F45" s="131"/>
      <c r="G45" s="131"/>
      <c r="H45" s="131"/>
      <c r="I45" s="131"/>
      <c r="J45" s="131"/>
      <c r="K45" s="131"/>
      <c r="L45" s="131"/>
    </row>
  </sheetData>
  <mergeCells count="10">
    <mergeCell ref="C4:D4"/>
    <mergeCell ref="C5:D5"/>
    <mergeCell ref="C6:D6"/>
    <mergeCell ref="C7:D7"/>
    <mergeCell ref="C8:D8"/>
    <mergeCell ref="C9:D9"/>
    <mergeCell ref="C10:D10"/>
    <mergeCell ref="C11:D11"/>
    <mergeCell ref="C12:D12"/>
    <mergeCell ref="C13:D13"/>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BB31"/>
  <sheetViews>
    <sheetView showGridLines="0" workbookViewId="0"/>
  </sheetViews>
  <sheetFormatPr baseColWidth="10" defaultColWidth="12" defaultRowHeight="20.25" customHeight="1"/>
  <cols>
    <col min="1" max="1" width="19.42578125" customWidth="1"/>
    <col min="2" max="2" width="33" customWidth="1"/>
    <col min="3" max="20" width="9.140625" customWidth="1"/>
    <col min="21" max="21" width="9.140625" style="87" customWidth="1"/>
    <col min="22" max="54" width="9.140625" customWidth="1"/>
  </cols>
  <sheetData>
    <row r="1" spans="1:54" ht="29.25" customHeight="1">
      <c r="A1" s="312" t="s">
        <v>188</v>
      </c>
      <c r="B1" s="288"/>
      <c r="C1" s="202">
        <v>41193</v>
      </c>
      <c r="D1" s="202">
        <f>C1+5</f>
        <v>41198</v>
      </c>
      <c r="E1" s="202">
        <f>D1+2</f>
        <v>41200</v>
      </c>
      <c r="F1" s="202">
        <f>E1+7</f>
        <v>41207</v>
      </c>
      <c r="G1" s="202">
        <f>F1+5</f>
        <v>41212</v>
      </c>
      <c r="H1" s="202">
        <f>G1+2</f>
        <v>41214</v>
      </c>
      <c r="I1" s="202">
        <f>H1+7</f>
        <v>41221</v>
      </c>
      <c r="J1" s="202">
        <f>I1+5</f>
        <v>41226</v>
      </c>
      <c r="K1" s="53">
        <f>J1+2</f>
        <v>41228</v>
      </c>
      <c r="L1" s="53">
        <f>K1+7</f>
        <v>41235</v>
      </c>
      <c r="M1" s="53">
        <f>L1+5</f>
        <v>41240</v>
      </c>
      <c r="N1" s="202">
        <f>M1+2</f>
        <v>41242</v>
      </c>
      <c r="O1" s="160">
        <f>N1+7</f>
        <v>41249</v>
      </c>
      <c r="P1" s="160">
        <f>O1+5</f>
        <v>41254</v>
      </c>
      <c r="Q1" s="202">
        <f>P1+2</f>
        <v>41256</v>
      </c>
      <c r="R1" s="202">
        <f>Q1+7</f>
        <v>41263</v>
      </c>
      <c r="S1" s="160">
        <f>R1+5</f>
        <v>41268</v>
      </c>
      <c r="T1" s="160">
        <f t="shared" ref="T1:AO1" si="0">S1+7</f>
        <v>41275</v>
      </c>
      <c r="U1" s="160">
        <f t="shared" si="0"/>
        <v>41282</v>
      </c>
      <c r="V1" s="202">
        <f t="shared" si="0"/>
        <v>41289</v>
      </c>
      <c r="W1" s="202">
        <f t="shared" si="0"/>
        <v>41296</v>
      </c>
      <c r="X1" s="202">
        <f t="shared" si="0"/>
        <v>41303</v>
      </c>
      <c r="Y1" s="202">
        <f t="shared" si="0"/>
        <v>41310</v>
      </c>
      <c r="Z1" s="202">
        <f t="shared" si="0"/>
        <v>41317</v>
      </c>
      <c r="AA1" s="202">
        <f t="shared" si="0"/>
        <v>41324</v>
      </c>
      <c r="AB1" s="202">
        <f t="shared" si="0"/>
        <v>41331</v>
      </c>
      <c r="AC1" s="202">
        <f t="shared" si="0"/>
        <v>41338</v>
      </c>
      <c r="AD1" s="202">
        <f t="shared" si="0"/>
        <v>41345</v>
      </c>
      <c r="AE1" s="202">
        <f t="shared" si="0"/>
        <v>41352</v>
      </c>
      <c r="AF1" s="202">
        <f t="shared" si="0"/>
        <v>41359</v>
      </c>
      <c r="AG1" s="202">
        <f t="shared" si="0"/>
        <v>41366</v>
      </c>
      <c r="AH1" s="202">
        <f t="shared" si="0"/>
        <v>41373</v>
      </c>
      <c r="AI1" s="202">
        <f t="shared" si="0"/>
        <v>41380</v>
      </c>
      <c r="AJ1" s="202">
        <f t="shared" si="0"/>
        <v>41387</v>
      </c>
      <c r="AK1" s="202">
        <f t="shared" si="0"/>
        <v>41394</v>
      </c>
      <c r="AL1" s="202">
        <f t="shared" si="0"/>
        <v>41401</v>
      </c>
      <c r="AM1" s="202">
        <f t="shared" si="0"/>
        <v>41408</v>
      </c>
      <c r="AN1" s="202">
        <f t="shared" si="0"/>
        <v>41415</v>
      </c>
      <c r="AO1" s="202">
        <f t="shared" si="0"/>
        <v>41422</v>
      </c>
      <c r="AP1" s="202">
        <v>41193</v>
      </c>
      <c r="AQ1" s="202">
        <v>41198</v>
      </c>
      <c r="AR1" s="202">
        <v>41208</v>
      </c>
      <c r="AS1" s="202" t="s">
        <v>189</v>
      </c>
      <c r="AT1" s="202">
        <v>41221</v>
      </c>
      <c r="AU1" s="202">
        <v>41226</v>
      </c>
      <c r="AV1" s="202"/>
      <c r="AW1" s="202"/>
      <c r="AX1" s="202"/>
      <c r="AY1" s="202"/>
      <c r="AZ1" s="202"/>
      <c r="BA1" s="202"/>
      <c r="BB1" s="72">
        <f>BA1+7</f>
        <v>7</v>
      </c>
    </row>
    <row r="2" spans="1:54" ht="30.75" customHeight="1">
      <c r="A2" s="243" t="s">
        <v>190</v>
      </c>
      <c r="B2" s="77" t="s">
        <v>191</v>
      </c>
      <c r="C2" s="209" t="s">
        <v>192</v>
      </c>
      <c r="D2" s="209" t="s">
        <v>193</v>
      </c>
      <c r="E2" s="209"/>
      <c r="F2" s="209"/>
      <c r="G2" s="209"/>
      <c r="H2" s="209"/>
      <c r="I2" s="209"/>
      <c r="J2" s="209"/>
      <c r="K2" s="271" t="s">
        <v>194</v>
      </c>
      <c r="L2" s="271" t="s">
        <v>195</v>
      </c>
      <c r="M2" s="271" t="s">
        <v>193</v>
      </c>
      <c r="N2" s="271"/>
      <c r="O2" s="271"/>
      <c r="P2" s="271"/>
      <c r="Q2" s="271"/>
      <c r="R2" s="271"/>
      <c r="S2" s="26"/>
      <c r="T2" s="26"/>
      <c r="U2" s="271"/>
      <c r="V2" s="271"/>
      <c r="W2" s="271"/>
      <c r="X2" s="271"/>
      <c r="Y2" s="271"/>
      <c r="Z2" s="271"/>
      <c r="AA2" s="271"/>
      <c r="AB2" s="271"/>
      <c r="AC2" s="271"/>
      <c r="AD2" s="271"/>
      <c r="AE2" s="271"/>
      <c r="AF2" s="271"/>
      <c r="AG2" s="271"/>
      <c r="AH2" s="271"/>
      <c r="AI2" s="271"/>
      <c r="AJ2" s="271"/>
      <c r="AK2" s="271"/>
      <c r="AL2" s="271"/>
      <c r="AM2" s="271"/>
      <c r="AN2" s="271"/>
      <c r="AO2" s="271"/>
      <c r="AP2" s="271"/>
      <c r="AQ2" s="271"/>
      <c r="AR2" s="271"/>
      <c r="AS2" s="271"/>
      <c r="AT2" s="271"/>
      <c r="AU2" s="271"/>
      <c r="AV2" s="203"/>
      <c r="AW2" s="203"/>
      <c r="AX2" s="203"/>
      <c r="AY2" s="203"/>
      <c r="AZ2" s="203"/>
      <c r="BA2" s="203"/>
      <c r="BB2" s="203"/>
    </row>
    <row r="3" spans="1:54" ht="30.75" customHeight="1">
      <c r="A3" s="243" t="s">
        <v>196</v>
      </c>
      <c r="B3" s="77" t="s">
        <v>197</v>
      </c>
      <c r="C3" s="209"/>
      <c r="D3" s="209"/>
      <c r="E3" s="209" t="s">
        <v>194</v>
      </c>
      <c r="F3" s="209" t="s">
        <v>195</v>
      </c>
      <c r="G3" s="209" t="s">
        <v>193</v>
      </c>
      <c r="H3" s="209"/>
      <c r="I3" s="209"/>
      <c r="J3" s="209"/>
      <c r="K3" s="271"/>
      <c r="L3" s="271"/>
      <c r="M3" s="271"/>
      <c r="N3" s="271"/>
      <c r="O3" s="271"/>
      <c r="P3" s="271"/>
      <c r="Q3" s="271"/>
      <c r="R3" s="271"/>
      <c r="S3" s="26"/>
      <c r="T3" s="26"/>
      <c r="U3" s="271"/>
      <c r="V3" s="271"/>
      <c r="W3" s="271"/>
      <c r="X3" s="271"/>
      <c r="Y3" s="271"/>
      <c r="Z3" s="271"/>
      <c r="AA3" s="271"/>
      <c r="AB3" s="271"/>
      <c r="AC3" s="271"/>
      <c r="AD3" s="271"/>
      <c r="AE3" s="271"/>
      <c r="AF3" s="271"/>
      <c r="AG3" s="271"/>
      <c r="AH3" s="271"/>
      <c r="AI3" s="271"/>
      <c r="AJ3" s="271"/>
      <c r="AK3" s="271"/>
      <c r="AL3" s="271"/>
      <c r="AM3" s="271"/>
      <c r="AN3" s="271"/>
      <c r="AO3" s="271"/>
      <c r="AP3" s="271"/>
      <c r="AQ3" s="271"/>
      <c r="AR3" s="271"/>
      <c r="AS3" s="271"/>
      <c r="AT3" s="271"/>
      <c r="AU3" s="271"/>
      <c r="AV3" s="203"/>
      <c r="AW3" s="203"/>
      <c r="AX3" s="203"/>
      <c r="AY3" s="203"/>
      <c r="AZ3" s="203"/>
      <c r="BA3" s="203"/>
      <c r="BB3" s="203"/>
    </row>
    <row r="4" spans="1:54" ht="30.75" customHeight="1">
      <c r="A4" s="243" t="s">
        <v>198</v>
      </c>
      <c r="B4" s="77" t="s">
        <v>199</v>
      </c>
      <c r="C4" s="209"/>
      <c r="D4" s="209"/>
      <c r="E4" s="209"/>
      <c r="F4" s="209"/>
      <c r="G4" s="209"/>
      <c r="H4" s="209" t="s">
        <v>194</v>
      </c>
      <c r="I4" s="209" t="s">
        <v>195</v>
      </c>
      <c r="J4" s="209" t="s">
        <v>193</v>
      </c>
      <c r="K4" s="271"/>
      <c r="L4" s="271"/>
      <c r="M4" s="271"/>
      <c r="N4" s="271"/>
      <c r="O4" s="271"/>
      <c r="P4" s="271"/>
      <c r="Q4" s="271"/>
      <c r="R4" s="271"/>
      <c r="S4" s="26"/>
      <c r="T4" s="26"/>
      <c r="U4" s="271"/>
      <c r="V4" s="271"/>
      <c r="W4" s="271"/>
      <c r="X4" s="271"/>
      <c r="Y4" s="271"/>
      <c r="Z4" s="271"/>
      <c r="AA4" s="271"/>
      <c r="AB4" s="271"/>
      <c r="AC4" s="271"/>
      <c r="AD4" s="271"/>
      <c r="AE4" s="271"/>
      <c r="AF4" s="271"/>
      <c r="AG4" s="271"/>
      <c r="AH4" s="271"/>
      <c r="AI4" s="271"/>
      <c r="AJ4" s="271"/>
      <c r="AK4" s="271"/>
      <c r="AL4" s="271"/>
      <c r="AM4" s="271"/>
      <c r="AN4" s="271"/>
      <c r="AO4" s="271"/>
      <c r="AP4" s="271"/>
      <c r="AQ4" s="271"/>
      <c r="AR4" s="271"/>
      <c r="AS4" s="271"/>
      <c r="AT4" s="271"/>
      <c r="AU4" s="271"/>
      <c r="AV4" s="203"/>
      <c r="AW4" s="203"/>
      <c r="AX4" s="203"/>
      <c r="AY4" s="203"/>
      <c r="AZ4" s="203"/>
      <c r="BA4" s="203"/>
      <c r="BB4" s="203"/>
    </row>
    <row r="5" spans="1:54" ht="30.75" customHeight="1">
      <c r="A5" s="211" t="s">
        <v>200</v>
      </c>
      <c r="B5" s="138" t="s">
        <v>201</v>
      </c>
      <c r="C5" s="271"/>
      <c r="D5" s="271"/>
      <c r="E5" s="271"/>
      <c r="F5" s="271"/>
      <c r="G5" s="271"/>
      <c r="H5" s="271"/>
      <c r="I5" s="271"/>
      <c r="J5" s="271"/>
      <c r="K5" s="271"/>
      <c r="L5" s="271"/>
      <c r="M5" s="271"/>
      <c r="N5" s="271"/>
      <c r="O5" s="271"/>
      <c r="P5" s="271"/>
      <c r="Q5" s="271"/>
      <c r="R5" s="271"/>
      <c r="S5" s="26"/>
      <c r="T5" s="26"/>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03"/>
      <c r="AW5" s="203"/>
      <c r="AX5" s="203"/>
      <c r="AY5" s="203"/>
      <c r="AZ5" s="203"/>
      <c r="BA5" s="203"/>
      <c r="BB5" s="203"/>
    </row>
    <row r="6" spans="1:54" ht="30.75" customHeight="1">
      <c r="A6" s="243" t="s">
        <v>202</v>
      </c>
      <c r="B6" s="77" t="s">
        <v>203</v>
      </c>
      <c r="C6" s="271"/>
      <c r="D6" s="271"/>
      <c r="E6" s="271"/>
      <c r="F6" s="271"/>
      <c r="G6" s="271"/>
      <c r="H6" s="271"/>
      <c r="I6" s="271"/>
      <c r="J6" s="271"/>
      <c r="K6" s="271"/>
      <c r="L6" s="271"/>
      <c r="M6" s="271"/>
      <c r="N6" s="26" t="s">
        <v>194</v>
      </c>
      <c r="O6" s="26" t="s">
        <v>195</v>
      </c>
      <c r="P6" s="26" t="s">
        <v>193</v>
      </c>
      <c r="Q6" s="271"/>
      <c r="R6" s="271"/>
      <c r="S6" s="26"/>
      <c r="T6" s="26"/>
      <c r="U6" s="271"/>
      <c r="V6" s="271"/>
      <c r="W6" s="271"/>
      <c r="X6" s="271"/>
      <c r="Y6" s="271"/>
      <c r="Z6" s="271"/>
      <c r="AA6" s="271"/>
      <c r="AB6" s="271"/>
      <c r="AC6" s="271"/>
      <c r="AD6" s="271"/>
      <c r="AE6" s="271"/>
      <c r="AF6" s="271"/>
      <c r="AG6" s="271"/>
      <c r="AH6" s="271"/>
      <c r="AI6" s="271"/>
      <c r="AJ6" s="271"/>
      <c r="AK6" s="271"/>
      <c r="AL6" s="271"/>
      <c r="AM6" s="271"/>
      <c r="AN6" s="271"/>
      <c r="AO6" s="271"/>
      <c r="AP6" s="271"/>
      <c r="AQ6" s="271"/>
      <c r="AR6" s="271"/>
      <c r="AS6" s="271"/>
      <c r="AT6" s="271"/>
      <c r="AU6" s="271"/>
      <c r="AV6" s="203"/>
      <c r="AW6" s="203"/>
      <c r="AX6" s="203"/>
      <c r="AY6" s="203"/>
      <c r="AZ6" s="203"/>
      <c r="BA6" s="203"/>
      <c r="BB6" s="203"/>
    </row>
    <row r="7" spans="1:54" ht="30.75" customHeight="1">
      <c r="A7" s="243" t="s">
        <v>204</v>
      </c>
      <c r="B7" s="77" t="s">
        <v>205</v>
      </c>
      <c r="C7" s="271"/>
      <c r="D7" s="271"/>
      <c r="E7" s="271"/>
      <c r="F7" s="271"/>
      <c r="G7" s="271"/>
      <c r="H7" s="271"/>
      <c r="I7" s="271"/>
      <c r="J7" s="271"/>
      <c r="K7" s="271"/>
      <c r="L7" s="271"/>
      <c r="M7" s="271"/>
      <c r="N7" s="271"/>
      <c r="O7" s="271"/>
      <c r="P7" s="271"/>
      <c r="Q7" s="271"/>
      <c r="R7" s="271"/>
      <c r="S7" s="26"/>
      <c r="T7" s="26"/>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03"/>
      <c r="AW7" s="203"/>
      <c r="AX7" s="203"/>
      <c r="AY7" s="203"/>
      <c r="AZ7" s="203"/>
      <c r="BA7" s="203"/>
      <c r="BB7" s="203"/>
    </row>
    <row r="8" spans="1:54" ht="30.75" customHeight="1">
      <c r="A8" s="243" t="s">
        <v>206</v>
      </c>
      <c r="B8" s="77" t="s">
        <v>207</v>
      </c>
      <c r="C8" s="271"/>
      <c r="D8" s="271"/>
      <c r="E8" s="271"/>
      <c r="F8" s="271"/>
      <c r="G8" s="271"/>
      <c r="H8" s="271"/>
      <c r="I8" s="271"/>
      <c r="J8" s="271"/>
      <c r="K8" s="271"/>
      <c r="L8" s="271"/>
      <c r="M8" s="271"/>
      <c r="N8" s="271"/>
      <c r="O8" s="271"/>
      <c r="P8" s="271"/>
      <c r="Q8" s="271"/>
      <c r="R8" s="271"/>
      <c r="S8" s="26"/>
      <c r="T8" s="26"/>
      <c r="U8" s="271"/>
      <c r="V8" s="271"/>
      <c r="W8" s="271"/>
      <c r="X8" s="271"/>
      <c r="Y8" s="271"/>
      <c r="Z8" s="271"/>
      <c r="AA8" s="271"/>
      <c r="AB8" s="271"/>
      <c r="AC8" s="271"/>
      <c r="AD8" s="271"/>
      <c r="AE8" s="271"/>
      <c r="AF8" s="271"/>
      <c r="AG8" s="271"/>
      <c r="AH8" s="271"/>
      <c r="AI8" s="271"/>
      <c r="AJ8" s="271"/>
      <c r="AK8" s="271"/>
      <c r="AL8" s="271"/>
      <c r="AM8" s="271"/>
      <c r="AN8" s="271"/>
      <c r="AO8" s="271"/>
      <c r="AP8" s="271"/>
      <c r="AQ8" s="271"/>
      <c r="AR8" s="271"/>
      <c r="AS8" s="271"/>
      <c r="AT8" s="271"/>
      <c r="AU8" s="271"/>
      <c r="AV8" s="203"/>
      <c r="AW8" s="203"/>
      <c r="AX8" s="203"/>
      <c r="AY8" s="203"/>
      <c r="AZ8" s="203"/>
      <c r="BA8" s="203"/>
      <c r="BB8" s="203"/>
    </row>
    <row r="9" spans="1:54" ht="30.75" customHeight="1">
      <c r="A9" s="243" t="s">
        <v>208</v>
      </c>
      <c r="B9" s="77" t="s">
        <v>209</v>
      </c>
      <c r="C9" s="271"/>
      <c r="D9" s="271"/>
      <c r="E9" s="271"/>
      <c r="F9" s="271"/>
      <c r="G9" s="271"/>
      <c r="H9" s="271"/>
      <c r="I9" s="271"/>
      <c r="J9" s="271"/>
      <c r="K9" s="271"/>
      <c r="L9" s="271"/>
      <c r="M9" s="271"/>
      <c r="N9" s="271"/>
      <c r="O9" s="271"/>
      <c r="P9" s="271"/>
      <c r="Q9" s="271"/>
      <c r="R9" s="271"/>
      <c r="S9" s="26"/>
      <c r="T9" s="26"/>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03"/>
      <c r="AW9" s="203"/>
      <c r="AX9" s="203"/>
      <c r="AY9" s="203"/>
      <c r="AZ9" s="203"/>
      <c r="BA9" s="203"/>
      <c r="BB9" s="203"/>
    </row>
    <row r="10" spans="1:54" ht="30.75" customHeight="1">
      <c r="A10" s="243" t="s">
        <v>210</v>
      </c>
      <c r="B10" s="77" t="s">
        <v>211</v>
      </c>
      <c r="C10" s="271"/>
      <c r="D10" s="271"/>
      <c r="E10" s="271"/>
      <c r="F10" s="271"/>
      <c r="G10" s="271"/>
      <c r="H10" s="271"/>
      <c r="I10" s="271"/>
      <c r="J10" s="271"/>
      <c r="K10" s="271"/>
      <c r="L10" s="271"/>
      <c r="M10" s="271"/>
      <c r="N10" s="271"/>
      <c r="O10" s="271"/>
      <c r="P10" s="271"/>
      <c r="Q10" s="271"/>
      <c r="R10" s="271"/>
      <c r="S10" s="26"/>
      <c r="T10" s="26"/>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03"/>
      <c r="AW10" s="203"/>
      <c r="AX10" s="203"/>
      <c r="AY10" s="203"/>
      <c r="AZ10" s="203"/>
      <c r="BA10" s="203"/>
      <c r="BB10" s="203"/>
    </row>
    <row r="11" spans="1:54" ht="30.75" customHeight="1">
      <c r="A11" s="243" t="s">
        <v>212</v>
      </c>
      <c r="B11" s="77" t="s">
        <v>213</v>
      </c>
      <c r="C11" s="271"/>
      <c r="D11" s="271"/>
      <c r="E11" s="271"/>
      <c r="F11" s="271"/>
      <c r="G11" s="271"/>
      <c r="H11" s="271"/>
      <c r="I11" s="271"/>
      <c r="J11" s="271"/>
      <c r="K11" s="271"/>
      <c r="L11" s="271"/>
      <c r="M11" s="271"/>
      <c r="N11" s="271"/>
      <c r="O11" s="271"/>
      <c r="P11" s="271"/>
      <c r="Q11" s="271"/>
      <c r="R11" s="271"/>
      <c r="S11" s="26"/>
      <c r="T11" s="26"/>
      <c r="U11" s="271"/>
      <c r="V11" s="271"/>
      <c r="W11" s="271"/>
      <c r="X11" s="271"/>
      <c r="Y11" s="102"/>
      <c r="Z11" s="102"/>
      <c r="AA11" s="261"/>
      <c r="AB11" s="102"/>
      <c r="AC11" s="271"/>
      <c r="AD11" s="271"/>
      <c r="AE11" s="271"/>
      <c r="AF11" s="271"/>
      <c r="AG11" s="271"/>
      <c r="AH11" s="271"/>
      <c r="AI11" s="271"/>
      <c r="AJ11" s="271"/>
      <c r="AK11" s="271"/>
      <c r="AL11" s="271"/>
      <c r="AM11" s="271"/>
      <c r="AN11" s="271"/>
      <c r="AO11" s="271"/>
      <c r="AP11" s="271"/>
      <c r="AQ11" s="271"/>
      <c r="AR11" s="271"/>
      <c r="AS11" s="271"/>
      <c r="AT11" s="271"/>
      <c r="AU11" s="271"/>
      <c r="AV11" s="203"/>
      <c r="AW11" s="203"/>
      <c r="AX11" s="203"/>
      <c r="AY11" s="203"/>
      <c r="AZ11" s="203"/>
      <c r="BA11" s="203"/>
      <c r="BB11" s="203"/>
    </row>
    <row r="12" spans="1:54" ht="24.75" customHeight="1">
      <c r="A12" s="65" t="s">
        <v>214</v>
      </c>
      <c r="B12" s="65" t="s">
        <v>215</v>
      </c>
      <c r="C12" s="85">
        <f t="shared" ref="C12:AP12" si="1">C1</f>
        <v>41193</v>
      </c>
      <c r="D12" s="72">
        <f t="shared" si="1"/>
        <v>41198</v>
      </c>
      <c r="E12" s="186">
        <f t="shared" si="1"/>
        <v>41200</v>
      </c>
      <c r="F12" s="186">
        <f t="shared" si="1"/>
        <v>41207</v>
      </c>
      <c r="G12" s="186">
        <f t="shared" si="1"/>
        <v>41212</v>
      </c>
      <c r="H12" s="186">
        <f t="shared" si="1"/>
        <v>41214</v>
      </c>
      <c r="I12" s="186">
        <f t="shared" si="1"/>
        <v>41221</v>
      </c>
      <c r="J12" s="186">
        <f t="shared" si="1"/>
        <v>41226</v>
      </c>
      <c r="K12" s="186">
        <f t="shared" si="1"/>
        <v>41228</v>
      </c>
      <c r="L12" s="186">
        <f t="shared" si="1"/>
        <v>41235</v>
      </c>
      <c r="M12" s="186">
        <f t="shared" si="1"/>
        <v>41240</v>
      </c>
      <c r="N12" s="186">
        <f t="shared" si="1"/>
        <v>41242</v>
      </c>
      <c r="O12" s="115">
        <f t="shared" si="1"/>
        <v>41249</v>
      </c>
      <c r="P12" s="115">
        <f t="shared" si="1"/>
        <v>41254</v>
      </c>
      <c r="Q12" s="85">
        <f t="shared" si="1"/>
        <v>41256</v>
      </c>
      <c r="R12" s="202">
        <f t="shared" si="1"/>
        <v>41263</v>
      </c>
      <c r="S12" s="244">
        <f t="shared" si="1"/>
        <v>41268</v>
      </c>
      <c r="T12" s="115">
        <f t="shared" si="1"/>
        <v>41275</v>
      </c>
      <c r="U12" s="115">
        <f t="shared" si="1"/>
        <v>41282</v>
      </c>
      <c r="V12" s="115">
        <f t="shared" si="1"/>
        <v>41289</v>
      </c>
      <c r="W12" s="186">
        <f t="shared" si="1"/>
        <v>41296</v>
      </c>
      <c r="X12" s="186">
        <f t="shared" si="1"/>
        <v>41303</v>
      </c>
      <c r="Y12" s="186">
        <f t="shared" si="1"/>
        <v>41310</v>
      </c>
      <c r="Z12" s="85">
        <f t="shared" si="1"/>
        <v>41317</v>
      </c>
      <c r="AA12" s="202">
        <f t="shared" si="1"/>
        <v>41324</v>
      </c>
      <c r="AB12" s="202">
        <f t="shared" si="1"/>
        <v>41331</v>
      </c>
      <c r="AC12" s="202">
        <f t="shared" si="1"/>
        <v>41338</v>
      </c>
      <c r="AD12" s="202">
        <f t="shared" si="1"/>
        <v>41345</v>
      </c>
      <c r="AE12" s="202">
        <f t="shared" si="1"/>
        <v>41352</v>
      </c>
      <c r="AF12" s="202">
        <f t="shared" si="1"/>
        <v>41359</v>
      </c>
      <c r="AG12" s="202">
        <f t="shared" si="1"/>
        <v>41366</v>
      </c>
      <c r="AH12" s="202">
        <f t="shared" si="1"/>
        <v>41373</v>
      </c>
      <c r="AI12" s="202">
        <f t="shared" si="1"/>
        <v>41380</v>
      </c>
      <c r="AJ12" s="202">
        <f t="shared" si="1"/>
        <v>41387</v>
      </c>
      <c r="AK12" s="72">
        <f t="shared" si="1"/>
        <v>41394</v>
      </c>
      <c r="AL12" s="186">
        <f t="shared" si="1"/>
        <v>41401</v>
      </c>
      <c r="AM12" s="186">
        <f t="shared" si="1"/>
        <v>41408</v>
      </c>
      <c r="AN12" s="186">
        <f t="shared" si="1"/>
        <v>41415</v>
      </c>
      <c r="AO12" s="186">
        <f t="shared" si="1"/>
        <v>41422</v>
      </c>
      <c r="AP12" s="186">
        <f t="shared" si="1"/>
        <v>41193</v>
      </c>
      <c r="AQ12" s="186">
        <v>41198</v>
      </c>
      <c r="AR12" s="186">
        <v>41208</v>
      </c>
      <c r="AS12" s="186" t="str">
        <f t="shared" ref="AS12:BB12" si="2">AS1</f>
        <v>30-0ct</v>
      </c>
      <c r="AT12" s="186">
        <f t="shared" si="2"/>
        <v>41221</v>
      </c>
      <c r="AU12" s="186">
        <f t="shared" si="2"/>
        <v>41226</v>
      </c>
      <c r="AV12" s="186">
        <f t="shared" si="2"/>
        <v>0</v>
      </c>
      <c r="AW12" s="186">
        <f t="shared" si="2"/>
        <v>0</v>
      </c>
      <c r="AX12" s="186">
        <f t="shared" si="2"/>
        <v>0</v>
      </c>
      <c r="AY12" s="186">
        <f t="shared" si="2"/>
        <v>0</v>
      </c>
      <c r="AZ12" s="186">
        <f t="shared" si="2"/>
        <v>0</v>
      </c>
      <c r="BA12" s="85">
        <f t="shared" si="2"/>
        <v>0</v>
      </c>
      <c r="BB12" s="72">
        <f t="shared" si="2"/>
        <v>7</v>
      </c>
    </row>
    <row r="13" spans="1:54" ht="1.5" customHeight="1">
      <c r="A13" s="151" t="s">
        <v>216</v>
      </c>
      <c r="B13" s="151" t="s">
        <v>217</v>
      </c>
      <c r="C13" s="313"/>
      <c r="D13" s="288"/>
      <c r="E13" s="288"/>
      <c r="F13" s="288"/>
      <c r="G13" s="288"/>
      <c r="H13" s="288"/>
      <c r="I13" s="288"/>
      <c r="J13" s="288"/>
      <c r="K13" s="288"/>
      <c r="L13" s="288"/>
      <c r="M13" s="288"/>
      <c r="N13" s="288"/>
      <c r="O13" s="288"/>
      <c r="P13" s="288"/>
      <c r="Q13" s="288"/>
      <c r="R13" s="288"/>
      <c r="S13" s="288"/>
      <c r="T13" s="288"/>
      <c r="U13" s="314"/>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c r="AS13" s="288"/>
      <c r="AT13" s="288"/>
      <c r="AU13" s="288"/>
      <c r="AV13" s="288"/>
      <c r="AW13" s="288"/>
      <c r="AX13" s="288"/>
      <c r="AY13" s="288"/>
      <c r="AZ13" s="288"/>
      <c r="BA13" s="288"/>
      <c r="BB13" s="288"/>
    </row>
    <row r="14" spans="1:54" ht="24" customHeight="1">
      <c r="A14" s="146" t="s">
        <v>14</v>
      </c>
      <c r="B14" s="266" t="s">
        <v>218</v>
      </c>
      <c r="C14" s="266" t="s">
        <v>219</v>
      </c>
      <c r="D14" s="117"/>
      <c r="E14" s="117"/>
      <c r="F14" s="266" t="s">
        <v>219</v>
      </c>
      <c r="G14" s="266" t="s">
        <v>216</v>
      </c>
      <c r="H14" s="117"/>
      <c r="I14" s="117"/>
      <c r="J14" s="117"/>
      <c r="K14" s="117"/>
      <c r="L14" s="117"/>
      <c r="M14" s="117"/>
      <c r="N14" s="117"/>
      <c r="O14" s="117"/>
      <c r="P14" s="117"/>
      <c r="Q14" s="117"/>
      <c r="R14" s="117"/>
      <c r="S14" s="66"/>
      <c r="T14" s="66"/>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9"/>
      <c r="AZ14" s="117"/>
      <c r="BA14" s="117"/>
      <c r="BB14" s="119"/>
    </row>
    <row r="15" spans="1:54" ht="24" customHeight="1">
      <c r="A15" s="146" t="s">
        <v>16</v>
      </c>
      <c r="B15" s="266" t="s">
        <v>220</v>
      </c>
      <c r="C15" s="266" t="s">
        <v>219</v>
      </c>
      <c r="D15" s="266" t="s">
        <v>216</v>
      </c>
      <c r="E15" s="117"/>
      <c r="F15" s="117"/>
      <c r="G15" s="117"/>
      <c r="H15" s="117"/>
      <c r="I15" s="266" t="s">
        <v>219</v>
      </c>
      <c r="J15" s="266" t="s">
        <v>216</v>
      </c>
      <c r="K15" s="117"/>
      <c r="L15" s="117"/>
      <c r="M15" s="117"/>
      <c r="N15" s="117"/>
      <c r="O15" s="266" t="s">
        <v>219</v>
      </c>
      <c r="P15" s="266" t="s">
        <v>216</v>
      </c>
      <c r="Q15" s="117"/>
      <c r="R15" s="117"/>
      <c r="S15" s="66"/>
      <c r="T15" s="66"/>
      <c r="U15" s="117"/>
      <c r="V15" s="117"/>
      <c r="W15" s="117"/>
      <c r="X15" s="117"/>
      <c r="Y15" s="117"/>
      <c r="Z15" s="117"/>
      <c r="AA15" s="117"/>
      <c r="AB15" s="117"/>
      <c r="AC15" s="117"/>
      <c r="AD15" s="117"/>
      <c r="AE15" s="117"/>
      <c r="AF15" s="117"/>
      <c r="AG15" s="117"/>
      <c r="AH15" s="117"/>
      <c r="AI15" s="117"/>
      <c r="AJ15" s="117"/>
      <c r="AK15" s="117"/>
      <c r="AL15" s="117"/>
      <c r="AM15" s="117"/>
      <c r="AN15" s="117"/>
      <c r="AO15" s="117"/>
      <c r="AP15" s="117"/>
      <c r="AQ15" s="117"/>
      <c r="AR15" s="117"/>
      <c r="AS15" s="117"/>
      <c r="AT15" s="117"/>
      <c r="AU15" s="117"/>
      <c r="AV15" s="117"/>
      <c r="AW15" s="117"/>
      <c r="AX15" s="117"/>
      <c r="AY15" s="119"/>
      <c r="AZ15" s="117"/>
      <c r="BA15" s="117"/>
      <c r="BB15" s="119"/>
    </row>
    <row r="16" spans="1:54" ht="24" customHeight="1">
      <c r="A16" s="167" t="s">
        <v>221</v>
      </c>
      <c r="B16" s="266"/>
      <c r="C16" s="117"/>
      <c r="D16" s="117"/>
      <c r="E16" s="117"/>
      <c r="F16" s="117"/>
      <c r="G16" s="117"/>
      <c r="H16" s="117"/>
      <c r="I16" s="117"/>
      <c r="J16" s="117"/>
      <c r="K16" s="117"/>
      <c r="L16" s="117"/>
      <c r="M16" s="117"/>
      <c r="N16" s="117"/>
      <c r="O16" s="117"/>
      <c r="P16" s="117"/>
      <c r="Q16" s="117"/>
      <c r="R16" s="117"/>
      <c r="S16" s="66"/>
      <c r="T16" s="66"/>
      <c r="U16" s="117"/>
      <c r="V16" s="117"/>
      <c r="W16" s="117"/>
      <c r="X16" s="117"/>
      <c r="Y16" s="117"/>
      <c r="Z16" s="117"/>
      <c r="AA16" s="117"/>
      <c r="AB16" s="117"/>
      <c r="AC16" s="117"/>
      <c r="AD16" s="117"/>
      <c r="AE16" s="117"/>
      <c r="AF16" s="117"/>
      <c r="AG16" s="117"/>
      <c r="AH16" s="117"/>
      <c r="AI16" s="117"/>
      <c r="AJ16" s="117"/>
      <c r="AK16" s="117"/>
      <c r="AL16" s="117"/>
      <c r="AM16" s="117"/>
      <c r="AN16" s="117"/>
      <c r="AO16" s="117"/>
      <c r="AP16" s="117"/>
      <c r="AQ16" s="117"/>
      <c r="AR16" s="117"/>
      <c r="AS16" s="117"/>
      <c r="AT16" s="117"/>
      <c r="AU16" s="117"/>
      <c r="AV16" s="117"/>
      <c r="AW16" s="117"/>
      <c r="AX16" s="117"/>
      <c r="AY16" s="119"/>
      <c r="AZ16" s="117"/>
      <c r="BA16" s="117"/>
      <c r="BB16" s="119"/>
    </row>
    <row r="17" spans="1:54" ht="24" customHeight="1">
      <c r="A17" s="146" t="s">
        <v>132</v>
      </c>
      <c r="B17" s="266" t="s">
        <v>222</v>
      </c>
      <c r="C17" s="117"/>
      <c r="D17" s="117"/>
      <c r="E17" s="117"/>
      <c r="F17" s="117"/>
      <c r="G17" s="117"/>
      <c r="H17" s="117"/>
      <c r="I17" s="266" t="s">
        <v>219</v>
      </c>
      <c r="J17" s="266" t="s">
        <v>216</v>
      </c>
      <c r="K17" s="117"/>
      <c r="L17" s="266" t="s">
        <v>219</v>
      </c>
      <c r="M17" s="266" t="s">
        <v>216</v>
      </c>
      <c r="N17" s="117"/>
      <c r="O17" s="266" t="s">
        <v>219</v>
      </c>
      <c r="P17" s="266" t="s">
        <v>216</v>
      </c>
      <c r="Q17" s="117"/>
      <c r="R17" s="117"/>
      <c r="S17" s="66"/>
      <c r="T17" s="66"/>
      <c r="U17" s="117"/>
      <c r="V17" s="117"/>
      <c r="W17" s="117"/>
      <c r="X17" s="117"/>
      <c r="Y17" s="117"/>
      <c r="Z17" s="117"/>
      <c r="AA17" s="117"/>
      <c r="AB17" s="117"/>
      <c r="AC17" s="117"/>
      <c r="AD17" s="117"/>
      <c r="AE17" s="117"/>
      <c r="AF17" s="117"/>
      <c r="AG17" s="117"/>
      <c r="AH17" s="117"/>
      <c r="AI17" s="117"/>
      <c r="AJ17" s="117"/>
      <c r="AK17" s="117"/>
      <c r="AL17" s="117"/>
      <c r="AM17" s="117"/>
      <c r="AN17" s="117"/>
      <c r="AO17" s="117"/>
      <c r="AP17" s="117"/>
      <c r="AQ17" s="117"/>
      <c r="AR17" s="117"/>
      <c r="AS17" s="117"/>
      <c r="AT17" s="117"/>
      <c r="AU17" s="117"/>
      <c r="AV17" s="117"/>
      <c r="AW17" s="117"/>
      <c r="AX17" s="117"/>
      <c r="AY17" s="119"/>
      <c r="AZ17" s="117"/>
      <c r="BA17" s="117"/>
      <c r="BB17" s="119"/>
    </row>
    <row r="18" spans="1:54" ht="24" customHeight="1">
      <c r="A18" s="146" t="s">
        <v>18</v>
      </c>
      <c r="B18" s="266" t="s">
        <v>218</v>
      </c>
      <c r="C18" s="154"/>
      <c r="D18" s="154"/>
      <c r="E18" s="154"/>
      <c r="F18" s="154"/>
      <c r="G18" s="154"/>
      <c r="H18" s="154"/>
      <c r="I18" s="154"/>
      <c r="J18" s="154"/>
      <c r="K18" s="154"/>
      <c r="L18" s="266" t="s">
        <v>219</v>
      </c>
      <c r="M18" s="266" t="s">
        <v>216</v>
      </c>
      <c r="N18" s="154"/>
      <c r="O18" s="154"/>
      <c r="P18" s="154"/>
      <c r="Q18" s="154"/>
      <c r="R18" s="154"/>
      <c r="S18" s="190"/>
      <c r="T18" s="190"/>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c r="AW18" s="154"/>
      <c r="AX18" s="154"/>
      <c r="AY18" s="154"/>
      <c r="AZ18" s="154"/>
      <c r="BA18" s="154"/>
      <c r="BB18" s="154"/>
    </row>
    <row r="19" spans="1:54" ht="24" customHeight="1">
      <c r="A19" s="146" t="s">
        <v>19</v>
      </c>
      <c r="B19" s="266" t="s">
        <v>218</v>
      </c>
      <c r="C19" s="266" t="s">
        <v>219</v>
      </c>
      <c r="D19" s="266" t="s">
        <v>216</v>
      </c>
      <c r="E19" s="154"/>
      <c r="F19" s="266" t="s">
        <v>219</v>
      </c>
      <c r="G19" s="266" t="s">
        <v>216</v>
      </c>
      <c r="H19" s="154"/>
      <c r="I19" s="266" t="s">
        <v>219</v>
      </c>
      <c r="J19" s="266" t="s">
        <v>216</v>
      </c>
      <c r="K19" s="154"/>
      <c r="L19" s="266" t="s">
        <v>219</v>
      </c>
      <c r="M19" s="266" t="s">
        <v>216</v>
      </c>
      <c r="N19" s="154"/>
      <c r="O19" s="266" t="s">
        <v>219</v>
      </c>
      <c r="P19" s="266" t="s">
        <v>216</v>
      </c>
      <c r="Q19" s="154"/>
      <c r="R19" s="154"/>
      <c r="S19" s="190"/>
      <c r="T19" s="190"/>
      <c r="U19" s="154"/>
      <c r="V19" s="154"/>
      <c r="W19" s="154"/>
      <c r="X19" s="154"/>
      <c r="Y19" s="154"/>
      <c r="Z19" s="154"/>
      <c r="AA19" s="154"/>
      <c r="AB19" s="154"/>
      <c r="AC19" s="154"/>
      <c r="AD19" s="154"/>
      <c r="AE19" s="154"/>
      <c r="AF19" s="154"/>
      <c r="AG19" s="154"/>
      <c r="AH19" s="154"/>
      <c r="AI19" s="154"/>
      <c r="AJ19" s="154"/>
      <c r="AK19" s="154"/>
      <c r="AL19" s="154"/>
      <c r="AM19" s="154"/>
      <c r="AN19" s="154"/>
      <c r="AO19" s="154"/>
      <c r="AP19" s="117"/>
      <c r="AQ19" s="117"/>
      <c r="AR19" s="154"/>
      <c r="AS19" s="154"/>
      <c r="AT19" s="154"/>
      <c r="AU19" s="154"/>
      <c r="AV19" s="154"/>
      <c r="AW19" s="154"/>
      <c r="AX19" s="154"/>
      <c r="AY19" s="154"/>
      <c r="AZ19" s="154"/>
      <c r="BA19" s="154"/>
      <c r="BB19" s="154"/>
    </row>
    <row r="20" spans="1:54" ht="24" customHeight="1">
      <c r="A20" s="167" t="s">
        <v>20</v>
      </c>
      <c r="B20" s="80"/>
      <c r="C20" s="154"/>
      <c r="D20" s="154"/>
      <c r="E20" s="154"/>
      <c r="F20" s="154"/>
      <c r="G20" s="154"/>
      <c r="H20" s="154"/>
      <c r="I20" s="154"/>
      <c r="J20" s="154"/>
      <c r="K20" s="154"/>
      <c r="L20" s="154"/>
      <c r="M20" s="154"/>
      <c r="N20" s="154"/>
      <c r="O20" s="154"/>
      <c r="P20" s="154"/>
      <c r="Q20" s="154"/>
      <c r="R20" s="154"/>
      <c r="S20" s="190"/>
      <c r="T20" s="190"/>
      <c r="U20" s="154"/>
      <c r="V20" s="154"/>
      <c r="W20" s="154"/>
      <c r="X20" s="154"/>
      <c r="Y20" s="154"/>
      <c r="Z20" s="154"/>
      <c r="AA20" s="154"/>
      <c r="AB20" s="154"/>
      <c r="AC20" s="154"/>
      <c r="AD20" s="154"/>
      <c r="AE20" s="154"/>
      <c r="AF20" s="154"/>
      <c r="AG20" s="154"/>
      <c r="AH20" s="154"/>
      <c r="AI20" s="154"/>
      <c r="AJ20" s="154"/>
      <c r="AK20" s="154"/>
      <c r="AL20" s="154"/>
      <c r="AM20" s="154"/>
      <c r="AN20" s="154"/>
      <c r="AO20" s="154"/>
      <c r="AP20" s="117"/>
      <c r="AQ20" s="117"/>
      <c r="AR20" s="154"/>
      <c r="AS20" s="154"/>
      <c r="AT20" s="154"/>
      <c r="AU20" s="154"/>
      <c r="AV20" s="154"/>
      <c r="AW20" s="154"/>
      <c r="AX20" s="154"/>
      <c r="AY20" s="154"/>
      <c r="AZ20" s="154"/>
      <c r="BA20" s="154"/>
      <c r="BB20" s="154"/>
    </row>
    <row r="21" spans="1:54" ht="24" customHeight="1">
      <c r="A21" s="146" t="s">
        <v>22</v>
      </c>
      <c r="B21" s="266" t="s">
        <v>218</v>
      </c>
      <c r="C21" s="266" t="s">
        <v>219</v>
      </c>
      <c r="D21" s="266" t="s">
        <v>216</v>
      </c>
      <c r="E21" s="154"/>
      <c r="F21" s="266" t="s">
        <v>219</v>
      </c>
      <c r="G21" s="266" t="s">
        <v>216</v>
      </c>
      <c r="H21" s="154"/>
      <c r="I21" s="154"/>
      <c r="J21" s="154"/>
      <c r="K21" s="154"/>
      <c r="L21" s="266" t="s">
        <v>219</v>
      </c>
      <c r="M21" s="266" t="s">
        <v>216</v>
      </c>
      <c r="N21" s="154"/>
      <c r="O21" s="266" t="s">
        <v>219</v>
      </c>
      <c r="P21" s="266" t="s">
        <v>216</v>
      </c>
      <c r="Q21" s="154"/>
      <c r="R21" s="154"/>
      <c r="S21" s="190"/>
      <c r="T21" s="190"/>
      <c r="U21" s="154"/>
      <c r="V21" s="154"/>
      <c r="W21" s="154"/>
      <c r="X21" s="154"/>
      <c r="Y21" s="154"/>
      <c r="Z21" s="154"/>
      <c r="AA21" s="154"/>
      <c r="AB21" s="154"/>
      <c r="AC21" s="154"/>
      <c r="AD21" s="154"/>
      <c r="AE21" s="154"/>
      <c r="AF21" s="154"/>
      <c r="AG21" s="154"/>
      <c r="AH21" s="154"/>
      <c r="AI21" s="154"/>
      <c r="AJ21" s="154"/>
      <c r="AK21" s="154"/>
      <c r="AL21" s="154"/>
      <c r="AM21" s="154"/>
      <c r="AN21" s="154"/>
      <c r="AO21" s="154"/>
      <c r="AP21" s="117"/>
      <c r="AQ21" s="117"/>
      <c r="AR21" s="154"/>
      <c r="AS21" s="154"/>
      <c r="AT21" s="154"/>
      <c r="AU21" s="154"/>
      <c r="AV21" s="154"/>
      <c r="AW21" s="154"/>
      <c r="AX21" s="154"/>
      <c r="AY21" s="154"/>
      <c r="AZ21" s="154"/>
      <c r="BA21" s="154"/>
      <c r="BB21" s="154"/>
    </row>
    <row r="22" spans="1:54" ht="24" customHeight="1">
      <c r="A22" s="146" t="s">
        <v>23</v>
      </c>
      <c r="B22" s="266" t="s">
        <v>218</v>
      </c>
      <c r="C22" s="266" t="s">
        <v>219</v>
      </c>
      <c r="D22" s="266" t="s">
        <v>216</v>
      </c>
      <c r="E22" s="154"/>
      <c r="F22" s="266" t="s">
        <v>219</v>
      </c>
      <c r="G22" s="266" t="s">
        <v>216</v>
      </c>
      <c r="H22" s="154"/>
      <c r="I22" s="266" t="s">
        <v>219</v>
      </c>
      <c r="J22" s="266" t="s">
        <v>216</v>
      </c>
      <c r="K22" s="154"/>
      <c r="L22" s="266" t="s">
        <v>219</v>
      </c>
      <c r="M22" s="266" t="s">
        <v>216</v>
      </c>
      <c r="N22" s="154"/>
      <c r="O22" s="266" t="s">
        <v>219</v>
      </c>
      <c r="P22" s="266" t="s">
        <v>216</v>
      </c>
      <c r="Q22" s="154"/>
      <c r="R22" s="154"/>
      <c r="S22" s="190"/>
      <c r="T22" s="190"/>
      <c r="U22" s="154"/>
      <c r="V22" s="154"/>
      <c r="W22" s="154"/>
      <c r="X22" s="154"/>
      <c r="Y22" s="154"/>
      <c r="Z22" s="154"/>
      <c r="AA22" s="154"/>
      <c r="AB22" s="154"/>
      <c r="AC22" s="154"/>
      <c r="AD22" s="154"/>
      <c r="AE22" s="154"/>
      <c r="AF22" s="154"/>
      <c r="AG22" s="154"/>
      <c r="AH22" s="154"/>
      <c r="AI22" s="154"/>
      <c r="AJ22" s="154"/>
      <c r="AK22" s="154"/>
      <c r="AL22" s="154"/>
      <c r="AM22" s="154"/>
      <c r="AN22" s="154"/>
      <c r="AO22" s="154"/>
      <c r="AP22" s="117"/>
      <c r="AQ22" s="117"/>
      <c r="AR22" s="154"/>
      <c r="AS22" s="154"/>
      <c r="AT22" s="154"/>
      <c r="AU22" s="154"/>
      <c r="AV22" s="154"/>
      <c r="AW22" s="154"/>
      <c r="AX22" s="154"/>
      <c r="AY22" s="154"/>
      <c r="AZ22" s="154"/>
      <c r="BA22" s="154"/>
      <c r="BB22" s="154"/>
    </row>
    <row r="23" spans="1:54" ht="24" customHeight="1">
      <c r="A23" s="146" t="s">
        <v>24</v>
      </c>
      <c r="B23" s="266" t="s">
        <v>218</v>
      </c>
      <c r="C23" s="266" t="s">
        <v>219</v>
      </c>
      <c r="D23" s="266" t="s">
        <v>216</v>
      </c>
      <c r="E23" s="154"/>
      <c r="F23" s="266" t="s">
        <v>219</v>
      </c>
      <c r="G23" s="266" t="s">
        <v>216</v>
      </c>
      <c r="H23" s="154"/>
      <c r="I23" s="266" t="s">
        <v>219</v>
      </c>
      <c r="J23" s="266" t="s">
        <v>216</v>
      </c>
      <c r="K23" s="154"/>
      <c r="L23" s="266" t="s">
        <v>219</v>
      </c>
      <c r="M23" s="266" t="s">
        <v>216</v>
      </c>
      <c r="N23" s="154"/>
      <c r="O23" s="266" t="s">
        <v>219</v>
      </c>
      <c r="P23" s="266" t="s">
        <v>216</v>
      </c>
      <c r="Q23" s="154"/>
      <c r="R23" s="154"/>
      <c r="S23" s="190"/>
      <c r="T23" s="190"/>
      <c r="U23" s="154"/>
      <c r="V23" s="154"/>
      <c r="W23" s="154"/>
      <c r="X23" s="154"/>
      <c r="Y23" s="154"/>
      <c r="Z23" s="154"/>
      <c r="AA23" s="154"/>
      <c r="AB23" s="154"/>
      <c r="AC23" s="154"/>
      <c r="AD23" s="154"/>
      <c r="AE23" s="154"/>
      <c r="AF23" s="154"/>
      <c r="AG23" s="154"/>
      <c r="AH23" s="154"/>
      <c r="AI23" s="154"/>
      <c r="AJ23" s="154"/>
      <c r="AK23" s="154"/>
      <c r="AL23" s="154"/>
      <c r="AM23" s="154"/>
      <c r="AN23" s="154"/>
      <c r="AO23" s="154"/>
      <c r="AP23" s="117"/>
      <c r="AQ23" s="117"/>
      <c r="AR23" s="154"/>
      <c r="AS23" s="154"/>
      <c r="AT23" s="154"/>
      <c r="AU23" s="154"/>
      <c r="AV23" s="154"/>
      <c r="AW23" s="154"/>
      <c r="AX23" s="154"/>
      <c r="AY23" s="154"/>
      <c r="AZ23" s="154"/>
      <c r="BA23" s="154"/>
      <c r="BB23" s="154"/>
    </row>
    <row r="24" spans="1:54" ht="24" customHeight="1">
      <c r="A24" s="167" t="s">
        <v>25</v>
      </c>
      <c r="B24" s="80"/>
      <c r="C24" s="154"/>
      <c r="D24" s="154"/>
      <c r="E24" s="154"/>
      <c r="F24" s="154"/>
      <c r="G24" s="154"/>
      <c r="H24" s="154"/>
      <c r="I24" s="154"/>
      <c r="J24" s="154"/>
      <c r="K24" s="154"/>
      <c r="L24" s="154"/>
      <c r="M24" s="154"/>
      <c r="N24" s="154"/>
      <c r="O24" s="154"/>
      <c r="P24" s="154"/>
      <c r="Q24" s="154"/>
      <c r="R24" s="154"/>
      <c r="S24" s="190"/>
      <c r="T24" s="190"/>
      <c r="U24" s="154"/>
      <c r="V24" s="154"/>
      <c r="W24" s="154"/>
      <c r="X24" s="154"/>
      <c r="Y24" s="154"/>
      <c r="Z24" s="154"/>
      <c r="AA24" s="154"/>
      <c r="AB24" s="154"/>
      <c r="AC24" s="154"/>
      <c r="AD24" s="154"/>
      <c r="AE24" s="154"/>
      <c r="AF24" s="154"/>
      <c r="AG24" s="154"/>
      <c r="AH24" s="154"/>
      <c r="AI24" s="154"/>
      <c r="AJ24" s="154"/>
      <c r="AK24" s="154"/>
      <c r="AL24" s="154"/>
      <c r="AM24" s="154"/>
      <c r="AN24" s="154"/>
      <c r="AO24" s="154"/>
      <c r="AP24" s="117"/>
      <c r="AQ24" s="117"/>
      <c r="AR24" s="154"/>
      <c r="AS24" s="154"/>
      <c r="AT24" s="154"/>
      <c r="AU24" s="154"/>
      <c r="AV24" s="154"/>
      <c r="AW24" s="154"/>
      <c r="AX24" s="154"/>
      <c r="AY24" s="154"/>
      <c r="AZ24" s="154"/>
      <c r="BA24" s="154"/>
      <c r="BB24" s="154"/>
    </row>
    <row r="25" spans="1:54" ht="24" customHeight="1">
      <c r="A25" s="146" t="s">
        <v>26</v>
      </c>
      <c r="B25" s="266" t="s">
        <v>218</v>
      </c>
      <c r="C25" s="266" t="s">
        <v>219</v>
      </c>
      <c r="D25" s="266" t="s">
        <v>216</v>
      </c>
      <c r="E25" s="154"/>
      <c r="F25" s="266" t="s">
        <v>219</v>
      </c>
      <c r="G25" s="266" t="s">
        <v>216</v>
      </c>
      <c r="H25" s="154"/>
      <c r="I25" s="266" t="s">
        <v>219</v>
      </c>
      <c r="J25" s="266" t="s">
        <v>216</v>
      </c>
      <c r="K25" s="154"/>
      <c r="L25" s="266" t="s">
        <v>219</v>
      </c>
      <c r="M25" s="266" t="s">
        <v>216</v>
      </c>
      <c r="N25" s="154"/>
      <c r="O25" s="266" t="s">
        <v>219</v>
      </c>
      <c r="P25" s="266" t="s">
        <v>216</v>
      </c>
      <c r="Q25" s="154"/>
      <c r="R25" s="154"/>
      <c r="S25" s="190"/>
      <c r="T25" s="190"/>
      <c r="U25" s="154"/>
      <c r="V25" s="154"/>
      <c r="W25" s="154"/>
      <c r="X25" s="154"/>
      <c r="Y25" s="154"/>
      <c r="Z25" s="154"/>
      <c r="AA25" s="154"/>
      <c r="AB25" s="154"/>
      <c r="AC25" s="154"/>
      <c r="AD25" s="154"/>
      <c r="AE25" s="154"/>
      <c r="AF25" s="154"/>
      <c r="AG25" s="154"/>
      <c r="AH25" s="154"/>
      <c r="AI25" s="154"/>
      <c r="AJ25" s="154"/>
      <c r="AK25" s="154"/>
      <c r="AL25" s="154"/>
      <c r="AM25" s="154"/>
      <c r="AN25" s="154"/>
      <c r="AO25" s="154"/>
      <c r="AP25" s="154"/>
      <c r="AQ25" s="154"/>
      <c r="AR25" s="154"/>
      <c r="AS25" s="154"/>
      <c r="AT25" s="154"/>
      <c r="AU25" s="154"/>
      <c r="AV25" s="154"/>
      <c r="AW25" s="154"/>
      <c r="AX25" s="154"/>
      <c r="AY25" s="154"/>
      <c r="AZ25" s="154"/>
      <c r="BA25" s="154"/>
      <c r="BB25" s="154"/>
    </row>
    <row r="26" spans="1:54" ht="24" customHeight="1">
      <c r="A26" s="146" t="s">
        <v>27</v>
      </c>
      <c r="B26" s="266" t="s">
        <v>218</v>
      </c>
      <c r="C26" s="154"/>
      <c r="D26" s="154"/>
      <c r="E26" s="154"/>
      <c r="F26" s="266" t="s">
        <v>219</v>
      </c>
      <c r="G26" s="266" t="s">
        <v>216</v>
      </c>
      <c r="H26" s="154"/>
      <c r="I26" s="266" t="s">
        <v>219</v>
      </c>
      <c r="J26" s="266" t="s">
        <v>216</v>
      </c>
      <c r="K26" s="154"/>
      <c r="L26" s="266" t="s">
        <v>219</v>
      </c>
      <c r="M26" s="266" t="s">
        <v>216</v>
      </c>
      <c r="N26" s="154"/>
      <c r="O26" s="266" t="s">
        <v>219</v>
      </c>
      <c r="P26" s="266" t="s">
        <v>216</v>
      </c>
      <c r="Q26" s="154"/>
      <c r="R26" s="154"/>
      <c r="S26" s="190"/>
      <c r="T26" s="190"/>
      <c r="U26" s="154"/>
      <c r="V26" s="154"/>
      <c r="W26" s="154"/>
      <c r="X26" s="154"/>
      <c r="Y26" s="154"/>
      <c r="Z26" s="154"/>
      <c r="AA26" s="154"/>
      <c r="AB26" s="154"/>
      <c r="AC26" s="154"/>
      <c r="AD26" s="154"/>
      <c r="AE26" s="154"/>
      <c r="AF26" s="154"/>
      <c r="AG26" s="154"/>
      <c r="AH26" s="154"/>
      <c r="AI26" s="154"/>
      <c r="AJ26" s="154"/>
      <c r="AK26" s="154"/>
      <c r="AL26" s="154"/>
      <c r="AM26" s="154"/>
      <c r="AN26" s="154"/>
      <c r="AO26" s="154"/>
      <c r="AP26" s="154"/>
      <c r="AQ26" s="154"/>
      <c r="AR26" s="154"/>
      <c r="AS26" s="154"/>
      <c r="AT26" s="154"/>
      <c r="AU26" s="154"/>
      <c r="AV26" s="154"/>
      <c r="AW26" s="154"/>
      <c r="AX26" s="154"/>
      <c r="AY26" s="154"/>
      <c r="AZ26" s="154"/>
      <c r="BA26" s="154"/>
      <c r="BB26" s="154"/>
    </row>
    <row r="27" spans="1:54" ht="24" customHeight="1">
      <c r="A27" s="146" t="s">
        <v>28</v>
      </c>
      <c r="B27" s="266" t="s">
        <v>218</v>
      </c>
      <c r="C27" s="266" t="s">
        <v>219</v>
      </c>
      <c r="D27" s="266" t="s">
        <v>216</v>
      </c>
      <c r="E27" s="154"/>
      <c r="F27" s="266" t="s">
        <v>219</v>
      </c>
      <c r="G27" s="266" t="s">
        <v>216</v>
      </c>
      <c r="H27" s="154"/>
      <c r="I27" s="266" t="s">
        <v>219</v>
      </c>
      <c r="J27" s="266" t="s">
        <v>216</v>
      </c>
      <c r="K27" s="154"/>
      <c r="L27" s="266" t="s">
        <v>219</v>
      </c>
      <c r="M27" s="266" t="s">
        <v>216</v>
      </c>
      <c r="N27" s="154"/>
      <c r="O27" s="266" t="s">
        <v>219</v>
      </c>
      <c r="P27" s="266" t="s">
        <v>216</v>
      </c>
      <c r="Q27" s="154"/>
      <c r="R27" s="154"/>
      <c r="S27" s="190"/>
      <c r="T27" s="190"/>
      <c r="U27" s="154"/>
      <c r="V27" s="154"/>
      <c r="W27" s="154"/>
      <c r="X27" s="154"/>
      <c r="Y27" s="154"/>
      <c r="Z27" s="154"/>
      <c r="AA27" s="154"/>
      <c r="AB27" s="154"/>
      <c r="AC27" s="154"/>
      <c r="AD27" s="154"/>
      <c r="AE27" s="154"/>
      <c r="AF27" s="154"/>
      <c r="AG27" s="154"/>
      <c r="AH27" s="154"/>
      <c r="AI27" s="154"/>
      <c r="AJ27" s="154"/>
      <c r="AK27" s="154"/>
      <c r="AL27" s="154"/>
      <c r="AM27" s="154"/>
      <c r="AN27" s="154"/>
      <c r="AO27" s="154"/>
      <c r="AP27" s="117"/>
      <c r="AQ27" s="117"/>
      <c r="AR27" s="154"/>
      <c r="AS27" s="154"/>
      <c r="AT27" s="154"/>
      <c r="AU27" s="154"/>
      <c r="AV27" s="154"/>
      <c r="AW27" s="154"/>
      <c r="AX27" s="154"/>
      <c r="AY27" s="154"/>
      <c r="AZ27" s="154"/>
      <c r="BA27" s="154"/>
      <c r="BB27" s="154"/>
    </row>
    <row r="28" spans="1:54" s="131" customFormat="1" ht="24" customHeight="1">
      <c r="A28" s="146" t="s">
        <v>29</v>
      </c>
      <c r="B28" s="266" t="s">
        <v>218</v>
      </c>
      <c r="C28" s="266" t="s">
        <v>219</v>
      </c>
      <c r="D28" s="266" t="s">
        <v>216</v>
      </c>
      <c r="E28" s="154"/>
      <c r="F28" s="266" t="s">
        <v>219</v>
      </c>
      <c r="G28" s="266" t="s">
        <v>216</v>
      </c>
      <c r="H28" s="154"/>
      <c r="I28" s="266" t="s">
        <v>219</v>
      </c>
      <c r="J28" s="266" t="s">
        <v>216</v>
      </c>
      <c r="K28" s="154"/>
      <c r="L28" s="266" t="s">
        <v>219</v>
      </c>
      <c r="M28" s="266" t="s">
        <v>216</v>
      </c>
      <c r="N28" s="154"/>
      <c r="O28" s="266" t="s">
        <v>219</v>
      </c>
      <c r="P28" s="266" t="s">
        <v>216</v>
      </c>
      <c r="Q28" s="154"/>
      <c r="R28" s="154"/>
      <c r="S28" s="190"/>
      <c r="T28" s="190"/>
      <c r="U28" s="154"/>
      <c r="V28" s="154"/>
      <c r="W28" s="154"/>
      <c r="X28" s="154"/>
      <c r="Y28" s="154"/>
      <c r="Z28" s="154"/>
      <c r="AA28" s="154"/>
      <c r="AB28" s="154"/>
      <c r="AC28" s="154"/>
      <c r="AD28" s="154"/>
      <c r="AE28" s="154"/>
      <c r="AF28" s="154"/>
      <c r="AG28" s="154"/>
      <c r="AH28" s="154"/>
      <c r="AI28" s="154"/>
      <c r="AJ28" s="154"/>
      <c r="AK28" s="154"/>
      <c r="AL28" s="154"/>
      <c r="AM28" s="154"/>
      <c r="AN28" s="154"/>
      <c r="AO28" s="154"/>
      <c r="AP28" s="117"/>
      <c r="AQ28" s="117"/>
      <c r="AR28" s="154"/>
      <c r="AS28" s="154"/>
      <c r="AT28" s="154"/>
      <c r="AU28" s="154"/>
      <c r="AV28" s="154"/>
      <c r="AW28" s="154"/>
      <c r="AX28" s="154"/>
      <c r="AY28" s="154"/>
      <c r="AZ28" s="154"/>
      <c r="BA28" s="154"/>
      <c r="BB28" s="154"/>
    </row>
    <row r="29" spans="1:54" s="131" customFormat="1" ht="24" customHeight="1">
      <c r="A29" s="146" t="s">
        <v>30</v>
      </c>
      <c r="B29" s="266" t="s">
        <v>218</v>
      </c>
      <c r="C29" s="117"/>
      <c r="D29" s="117"/>
      <c r="E29" s="154"/>
      <c r="F29" s="117"/>
      <c r="G29" s="117"/>
      <c r="H29" s="154"/>
      <c r="I29" s="266" t="s">
        <v>219</v>
      </c>
      <c r="J29" s="266" t="s">
        <v>216</v>
      </c>
      <c r="K29" s="154"/>
      <c r="L29" s="266" t="s">
        <v>219</v>
      </c>
      <c r="M29" s="266" t="s">
        <v>216</v>
      </c>
      <c r="N29" s="154"/>
      <c r="O29" s="266" t="s">
        <v>219</v>
      </c>
      <c r="P29" s="266" t="s">
        <v>216</v>
      </c>
      <c r="Q29" s="154"/>
      <c r="R29" s="154"/>
      <c r="S29" s="190"/>
      <c r="T29" s="190"/>
      <c r="U29" s="154"/>
      <c r="V29" s="154"/>
      <c r="W29" s="154"/>
      <c r="X29" s="154"/>
      <c r="Y29" s="154"/>
      <c r="Z29" s="154"/>
      <c r="AA29" s="154"/>
      <c r="AB29" s="154"/>
      <c r="AC29" s="154"/>
      <c r="AD29" s="154"/>
      <c r="AE29" s="154"/>
      <c r="AF29" s="154"/>
      <c r="AG29" s="154"/>
      <c r="AH29" s="154"/>
      <c r="AI29" s="154"/>
      <c r="AJ29" s="154"/>
      <c r="AK29" s="154"/>
      <c r="AL29" s="154"/>
      <c r="AM29" s="154"/>
      <c r="AN29" s="154"/>
      <c r="AO29" s="154"/>
      <c r="AP29" s="117"/>
      <c r="AQ29" s="117"/>
      <c r="AR29" s="154"/>
      <c r="AS29" s="154"/>
      <c r="AT29" s="154"/>
      <c r="AU29" s="154"/>
      <c r="AV29" s="154"/>
      <c r="AW29" s="154"/>
      <c r="AX29" s="154"/>
      <c r="AY29" s="154"/>
      <c r="AZ29" s="154"/>
      <c r="BA29" s="154"/>
      <c r="BB29" s="154"/>
    </row>
    <row r="30" spans="1:54" s="131" customFormat="1" ht="24" customHeight="1">
      <c r="A30" s="146" t="s">
        <v>223</v>
      </c>
      <c r="B30" s="266" t="s">
        <v>218</v>
      </c>
      <c r="C30" s="117"/>
      <c r="D30" s="117"/>
      <c r="E30" s="154"/>
      <c r="F30" s="117"/>
      <c r="G30" s="117"/>
      <c r="H30" s="154"/>
      <c r="I30" s="266" t="s">
        <v>219</v>
      </c>
      <c r="J30" s="266" t="s">
        <v>216</v>
      </c>
      <c r="K30" s="154"/>
      <c r="L30" s="266" t="s">
        <v>219</v>
      </c>
      <c r="M30" s="266" t="s">
        <v>216</v>
      </c>
      <c r="N30" s="154"/>
      <c r="O30" s="266" t="s">
        <v>219</v>
      </c>
      <c r="P30" s="266" t="s">
        <v>216</v>
      </c>
      <c r="Q30" s="154"/>
      <c r="R30" s="154"/>
      <c r="S30" s="190"/>
      <c r="T30" s="190"/>
      <c r="U30" s="154"/>
      <c r="V30" s="154"/>
      <c r="W30" s="154"/>
      <c r="X30" s="154"/>
      <c r="Y30" s="154"/>
      <c r="Z30" s="154"/>
      <c r="AA30" s="154"/>
      <c r="AB30" s="154"/>
      <c r="AC30" s="154"/>
      <c r="AD30" s="154"/>
      <c r="AE30" s="154"/>
      <c r="AF30" s="154"/>
      <c r="AG30" s="154"/>
      <c r="AH30" s="154"/>
      <c r="AI30" s="154"/>
      <c r="AJ30" s="154"/>
      <c r="AK30" s="154"/>
      <c r="AL30" s="154"/>
      <c r="AM30" s="154"/>
      <c r="AN30" s="154"/>
      <c r="AO30" s="154"/>
      <c r="AP30" s="117"/>
      <c r="AQ30" s="117"/>
      <c r="AR30" s="154"/>
      <c r="AS30" s="154"/>
      <c r="AT30" s="154"/>
      <c r="AU30" s="154"/>
      <c r="AV30" s="154"/>
      <c r="AW30" s="154"/>
      <c r="AX30" s="154"/>
      <c r="AY30" s="154"/>
      <c r="AZ30" s="154"/>
      <c r="BA30" s="154"/>
      <c r="BB30" s="154"/>
    </row>
    <row r="31" spans="1:54" ht="24" customHeight="1">
      <c r="A31" s="146" t="s">
        <v>32</v>
      </c>
      <c r="B31" s="266" t="s">
        <v>218</v>
      </c>
      <c r="C31" s="154"/>
      <c r="D31" s="154"/>
      <c r="E31" s="154"/>
      <c r="F31" s="154"/>
      <c r="G31" s="154"/>
      <c r="H31" s="154"/>
      <c r="I31" s="266" t="s">
        <v>219</v>
      </c>
      <c r="J31" s="154"/>
      <c r="K31" s="154"/>
      <c r="L31" s="266" t="s">
        <v>219</v>
      </c>
      <c r="M31" s="154"/>
      <c r="N31" s="154"/>
      <c r="O31" s="154"/>
      <c r="P31" s="154"/>
      <c r="Q31" s="154"/>
      <c r="R31" s="154"/>
      <c r="S31" s="190"/>
      <c r="T31" s="190"/>
      <c r="U31" s="154"/>
      <c r="V31" s="154"/>
      <c r="W31" s="154"/>
      <c r="X31" s="154"/>
      <c r="Y31" s="154"/>
      <c r="Z31" s="154"/>
      <c r="AA31" s="154"/>
      <c r="AB31" s="154"/>
      <c r="AC31" s="154"/>
      <c r="AD31" s="154"/>
      <c r="AE31" s="154"/>
      <c r="AF31" s="154"/>
      <c r="AG31" s="154"/>
      <c r="AH31" s="154"/>
      <c r="AI31" s="154"/>
      <c r="AJ31" s="154"/>
      <c r="AK31" s="154"/>
      <c r="AL31" s="154"/>
      <c r="AM31" s="154"/>
      <c r="AN31" s="154"/>
      <c r="AO31" s="154"/>
      <c r="AP31" s="117"/>
      <c r="AQ31" s="117"/>
      <c r="AR31" s="154"/>
      <c r="AS31" s="154"/>
      <c r="AT31" s="154"/>
      <c r="AU31" s="154"/>
      <c r="AV31" s="154"/>
      <c r="AW31" s="154"/>
      <c r="AX31" s="154"/>
      <c r="AY31" s="154"/>
      <c r="AZ31" s="154"/>
      <c r="BA31" s="154"/>
      <c r="BB31" s="154"/>
    </row>
  </sheetData>
  <mergeCells count="2">
    <mergeCell ref="A1:B1"/>
    <mergeCell ref="C13:BB13"/>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dimension ref="A1:F105"/>
  <sheetViews>
    <sheetView workbookViewId="0"/>
  </sheetViews>
  <sheetFormatPr baseColWidth="10" defaultColWidth="11.42578125" defaultRowHeight="12.75" customHeight="1"/>
  <cols>
    <col min="1" max="1" width="164.5703125" style="251" customWidth="1"/>
    <col min="2" max="2" width="150.7109375" customWidth="1"/>
    <col min="3" max="3" width="15.7109375" customWidth="1"/>
    <col min="4" max="6" width="8.140625" customWidth="1"/>
  </cols>
  <sheetData>
    <row r="1" spans="1:6" ht="39" customHeight="1">
      <c r="A1" s="61" t="s">
        <v>224</v>
      </c>
      <c r="B1" s="5"/>
      <c r="C1" s="183"/>
      <c r="D1" s="183"/>
      <c r="E1" s="183"/>
      <c r="F1" s="183"/>
    </row>
    <row r="2" spans="1:6" ht="17.25" customHeight="1">
      <c r="A2" s="257" t="s">
        <v>225</v>
      </c>
      <c r="B2" s="5"/>
      <c r="C2" s="183"/>
      <c r="D2" s="183"/>
      <c r="E2" s="183"/>
      <c r="F2" s="183"/>
    </row>
    <row r="3" spans="1:6" ht="25.5" customHeight="1">
      <c r="A3" s="223" t="s">
        <v>226</v>
      </c>
      <c r="B3" s="5"/>
      <c r="C3" s="183"/>
      <c r="D3" s="183"/>
      <c r="E3" s="183"/>
      <c r="F3" s="183"/>
    </row>
    <row r="4" spans="1:6">
      <c r="A4" s="28" t="s">
        <v>227</v>
      </c>
      <c r="B4" s="5"/>
      <c r="C4" s="183"/>
      <c r="D4" s="183"/>
      <c r="E4" s="183"/>
      <c r="F4" s="183"/>
    </row>
    <row r="5" spans="1:6">
      <c r="A5" s="28" t="s">
        <v>228</v>
      </c>
      <c r="B5" s="5"/>
      <c r="C5" s="183"/>
      <c r="D5" s="183"/>
      <c r="E5" s="183"/>
      <c r="F5" s="183"/>
    </row>
    <row r="6" spans="1:6">
      <c r="A6" s="28" t="s">
        <v>229</v>
      </c>
      <c r="B6" s="5"/>
      <c r="C6" s="183"/>
      <c r="D6" s="183"/>
      <c r="E6" s="183"/>
      <c r="F6" s="183"/>
    </row>
    <row r="7" spans="1:6" ht="13.5" customHeight="1">
      <c r="A7" s="28" t="s">
        <v>230</v>
      </c>
      <c r="B7" s="5"/>
      <c r="C7" s="183"/>
      <c r="D7" s="183"/>
      <c r="E7" s="183"/>
      <c r="F7" s="183"/>
    </row>
    <row r="8" spans="1:6" ht="27" customHeight="1">
      <c r="A8" s="28" t="s">
        <v>231</v>
      </c>
      <c r="B8" s="5"/>
      <c r="C8" s="183"/>
      <c r="D8" s="183"/>
      <c r="E8" s="183"/>
      <c r="F8" s="183"/>
    </row>
    <row r="9" spans="1:6" s="221" customFormat="1" ht="15">
      <c r="A9" s="21" t="str">
        <f>HYPERLINK("mailto:consumo-sov@googlegroups.com","4-    Una vez abierto y comprobado, se envía un email a la lista de correos del grupo de consumo (consumo-sov@googlegroups.com ) con:")</f>
        <v>4-    Una vez abierto y comprobado, se envía un email a la lista de correos del grupo de consumo (consumo-sov@googlegroups.com ) con:</v>
      </c>
      <c r="B9" s="239"/>
      <c r="C9" s="62"/>
      <c r="D9" s="62"/>
      <c r="E9" s="62"/>
      <c r="F9" s="62"/>
    </row>
    <row r="10" spans="1:6">
      <c r="A10" s="28" t="s">
        <v>232</v>
      </c>
      <c r="B10" s="5"/>
      <c r="C10" s="183"/>
      <c r="D10" s="183"/>
      <c r="E10" s="183"/>
      <c r="F10" s="183"/>
    </row>
    <row r="11" spans="1:6">
      <c r="A11" s="28" t="s">
        <v>233</v>
      </c>
      <c r="B11" s="5"/>
      <c r="C11" s="183"/>
      <c r="D11" s="183"/>
      <c r="E11" s="183"/>
      <c r="F11" s="183"/>
    </row>
    <row r="12" spans="1:6">
      <c r="A12" s="28" t="s">
        <v>234</v>
      </c>
      <c r="B12" s="5"/>
      <c r="C12" s="183"/>
      <c r="D12" s="183"/>
      <c r="E12" s="183"/>
      <c r="F12" s="183"/>
    </row>
    <row r="13" spans="1:6">
      <c r="A13" s="153"/>
      <c r="B13" s="5"/>
      <c r="C13" s="183"/>
      <c r="D13" s="183"/>
      <c r="E13" s="183"/>
      <c r="F13" s="183"/>
    </row>
    <row r="14" spans="1:6" ht="20.25" customHeight="1">
      <c r="A14" s="257" t="s">
        <v>235</v>
      </c>
      <c r="B14" s="5"/>
      <c r="C14" s="183"/>
      <c r="D14" s="183"/>
      <c r="E14" s="183"/>
      <c r="F14" s="183"/>
    </row>
    <row r="15" spans="1:6">
      <c r="A15" s="223" t="s">
        <v>236</v>
      </c>
      <c r="B15" s="5"/>
      <c r="C15" s="183"/>
      <c r="D15" s="183"/>
      <c r="E15" s="183"/>
      <c r="F15" s="183"/>
    </row>
    <row r="16" spans="1:6">
      <c r="A16" s="28" t="s">
        <v>237</v>
      </c>
      <c r="B16" s="5"/>
      <c r="C16" s="183"/>
      <c r="D16" s="183"/>
      <c r="E16" s="183"/>
      <c r="F16" s="183"/>
    </row>
    <row r="17" spans="1:6" s="221" customFormat="1" ht="39" customHeight="1">
      <c r="A17" s="21" t="s">
        <v>511</v>
      </c>
      <c r="B17" s="239"/>
      <c r="C17" s="62"/>
      <c r="D17" s="62"/>
      <c r="E17" s="62"/>
      <c r="F17" s="62"/>
    </row>
    <row r="18" spans="1:6">
      <c r="A18" s="28" t="s">
        <v>238</v>
      </c>
      <c r="B18" s="5"/>
      <c r="C18" s="183"/>
      <c r="D18" s="183"/>
      <c r="E18" s="183"/>
      <c r="F18" s="183"/>
    </row>
    <row r="19" spans="1:6">
      <c r="A19" s="49" t="s">
        <v>239</v>
      </c>
      <c r="B19" s="5"/>
      <c r="C19" s="183"/>
      <c r="D19" s="183"/>
      <c r="E19" s="183"/>
      <c r="F19" s="183"/>
    </row>
    <row r="20" spans="1:6">
      <c r="A20" s="49" t="s">
        <v>240</v>
      </c>
      <c r="B20" s="5"/>
      <c r="C20" s="183"/>
      <c r="D20" s="183"/>
      <c r="E20" s="183"/>
      <c r="F20" s="183"/>
    </row>
    <row r="21" spans="1:6">
      <c r="A21" s="49" t="s">
        <v>241</v>
      </c>
      <c r="B21" s="5"/>
      <c r="C21" s="183"/>
      <c r="D21" s="183"/>
      <c r="E21" s="183"/>
      <c r="F21" s="183"/>
    </row>
    <row r="22" spans="1:6">
      <c r="A22" s="28" t="s">
        <v>242</v>
      </c>
      <c r="B22" s="5"/>
      <c r="C22" s="183"/>
      <c r="D22" s="183"/>
      <c r="E22" s="183"/>
      <c r="F22" s="183"/>
    </row>
    <row r="23" spans="1:6">
      <c r="A23" s="49" t="s">
        <v>243</v>
      </c>
      <c r="B23" s="5"/>
      <c r="C23" s="183"/>
      <c r="D23" s="183"/>
      <c r="E23" s="183"/>
      <c r="F23" s="183"/>
    </row>
    <row r="24" spans="1:6">
      <c r="A24" s="49" t="s">
        <v>244</v>
      </c>
      <c r="B24" s="5"/>
      <c r="C24" s="183"/>
      <c r="D24" s="183"/>
      <c r="E24" s="183"/>
      <c r="F24" s="183"/>
    </row>
    <row r="25" spans="1:6">
      <c r="A25" s="49" t="s">
        <v>245</v>
      </c>
      <c r="B25" s="5"/>
      <c r="C25" s="183"/>
      <c r="D25" s="183"/>
      <c r="E25" s="183"/>
      <c r="F25" s="183"/>
    </row>
    <row r="26" spans="1:6" ht="13.5" customHeight="1">
      <c r="A26" s="28" t="s">
        <v>246</v>
      </c>
      <c r="B26" s="5"/>
      <c r="C26" s="183"/>
      <c r="D26" s="183"/>
      <c r="E26" s="183"/>
      <c r="F26" s="183"/>
    </row>
    <row r="27" spans="1:6">
      <c r="A27" s="49" t="s">
        <v>247</v>
      </c>
      <c r="B27" s="5"/>
      <c r="C27" s="183"/>
      <c r="D27" s="183"/>
      <c r="E27" s="183"/>
      <c r="F27" s="183"/>
    </row>
    <row r="28" spans="1:6">
      <c r="A28" s="49" t="s">
        <v>248</v>
      </c>
      <c r="B28" s="5"/>
      <c r="C28" s="183"/>
      <c r="D28" s="183"/>
      <c r="E28" s="183"/>
      <c r="F28" s="183"/>
    </row>
    <row r="29" spans="1:6">
      <c r="A29" s="49" t="s">
        <v>249</v>
      </c>
      <c r="B29" s="5"/>
      <c r="C29" s="183"/>
      <c r="D29" s="183"/>
      <c r="E29" s="183"/>
      <c r="F29" s="183"/>
    </row>
    <row r="30" spans="1:6">
      <c r="A30" s="49" t="s">
        <v>250</v>
      </c>
      <c r="B30" s="5"/>
      <c r="C30" s="183"/>
      <c r="D30" s="183"/>
      <c r="E30" s="183"/>
      <c r="F30" s="183"/>
    </row>
    <row r="31" spans="1:6" ht="12" customHeight="1">
      <c r="A31" s="28" t="s">
        <v>251</v>
      </c>
      <c r="B31" s="5"/>
      <c r="C31" s="183"/>
      <c r="D31" s="183"/>
      <c r="E31" s="183"/>
      <c r="F31" s="183"/>
    </row>
    <row r="32" spans="1:6" ht="12" customHeight="1">
      <c r="A32" s="28" t="s">
        <v>252</v>
      </c>
      <c r="B32" s="5"/>
      <c r="C32" s="183"/>
      <c r="D32" s="183"/>
      <c r="E32" s="183"/>
      <c r="F32" s="183"/>
    </row>
    <row r="33" spans="1:6">
      <c r="A33" s="28" t="s">
        <v>253</v>
      </c>
      <c r="B33" s="5"/>
      <c r="C33" s="183"/>
      <c r="D33" s="183"/>
      <c r="E33" s="183"/>
      <c r="F33" s="183"/>
    </row>
    <row r="34" spans="1:6">
      <c r="A34" s="153"/>
      <c r="B34" s="5"/>
      <c r="C34" s="183"/>
      <c r="D34" s="183"/>
      <c r="E34" s="183"/>
      <c r="F34" s="183"/>
    </row>
    <row r="35" spans="1:6" ht="21" customHeight="1">
      <c r="A35" s="257" t="s">
        <v>254</v>
      </c>
      <c r="B35" s="5"/>
      <c r="C35" s="183"/>
      <c r="D35" s="183"/>
      <c r="E35" s="183"/>
      <c r="F35" s="183"/>
    </row>
    <row r="36" spans="1:6">
      <c r="A36" s="223" t="s">
        <v>255</v>
      </c>
      <c r="B36" s="5"/>
      <c r="C36" s="183"/>
      <c r="D36" s="183"/>
      <c r="E36" s="183"/>
      <c r="F36" s="183"/>
    </row>
    <row r="37" spans="1:6" ht="24" customHeight="1">
      <c r="A37" s="28" t="s">
        <v>256</v>
      </c>
      <c r="B37" s="5"/>
      <c r="C37" s="183"/>
      <c r="D37" s="183"/>
      <c r="E37" s="183"/>
      <c r="F37" s="183"/>
    </row>
    <row r="38" spans="1:6">
      <c r="A38" s="49" t="s">
        <v>257</v>
      </c>
      <c r="B38" s="5"/>
      <c r="C38" s="183"/>
      <c r="D38" s="183"/>
      <c r="E38" s="183"/>
      <c r="F38" s="183"/>
    </row>
    <row r="39" spans="1:6">
      <c r="A39" s="194" t="s">
        <v>258</v>
      </c>
      <c r="B39" s="5"/>
      <c r="C39" s="183"/>
      <c r="D39" s="183"/>
      <c r="E39" s="183"/>
      <c r="F39" s="183"/>
    </row>
    <row r="40" spans="1:6">
      <c r="A40" s="28" t="s">
        <v>259</v>
      </c>
      <c r="B40" s="5"/>
      <c r="C40" s="183"/>
      <c r="D40" s="183"/>
      <c r="E40" s="183"/>
      <c r="F40" s="183"/>
    </row>
    <row r="41" spans="1:6">
      <c r="A41" s="49" t="s">
        <v>257</v>
      </c>
      <c r="B41" s="5"/>
      <c r="C41" s="183"/>
      <c r="D41" s="183"/>
      <c r="E41" s="183"/>
      <c r="F41" s="183"/>
    </row>
    <row r="42" spans="1:6">
      <c r="A42" s="194" t="s">
        <v>260</v>
      </c>
      <c r="B42" s="5"/>
      <c r="C42" s="183"/>
      <c r="D42" s="183"/>
      <c r="E42" s="183"/>
      <c r="F42" s="183"/>
    </row>
    <row r="43" spans="1:6" s="221" customFormat="1" ht="15.75" customHeight="1">
      <c r="A43" s="21" t="str">
        <f>HYPERLINK("mailto:adinhodi@gmail.com","Pedido: Se le envía por email la Hoja descargada en pdf a adinhodi@gmail.com con el Asunto: “G.C. DEL SOV - Pedido para repartir el (fecha)”.")</f>
        <v>Pedido: Se le envía por email la Hoja descargada en pdf a adinhodi@gmail.com con el Asunto: “G.C. DEL SOV - Pedido para repartir el (fecha)”.</v>
      </c>
      <c r="B43" s="239"/>
      <c r="C43" s="62"/>
      <c r="D43" s="62"/>
      <c r="E43" s="62"/>
      <c r="F43" s="62"/>
    </row>
    <row r="44" spans="1:6">
      <c r="A44" s="49" t="s">
        <v>257</v>
      </c>
      <c r="B44" s="5"/>
      <c r="C44" s="183"/>
      <c r="D44" s="183"/>
      <c r="E44" s="183"/>
      <c r="F44" s="183"/>
    </row>
    <row r="45" spans="1:6">
      <c r="A45" s="194" t="s">
        <v>261</v>
      </c>
      <c r="B45" s="5"/>
      <c r="C45" s="183"/>
      <c r="D45" s="183"/>
      <c r="E45" s="183"/>
      <c r="F45" s="183"/>
    </row>
    <row r="46" spans="1:6" s="221" customFormat="1" ht="14.25" customHeight="1">
      <c r="A46" s="21" t="str">
        <f>HYPERLINK("mailto:distribucion@maderaylupulo.com","Pedido: Se le envía por email la Hoja descargada en excell con los totales de cada producto a distribucion@maderaylupulo.com, indicando en el Asunto: “G.C. DEL SOV- Pedido para repartir el (fecha)”.")</f>
        <v>Pedido: Se le envía por email la Hoja descargada en excell con los totales de cada producto a distribucion@maderaylupulo.com, indicando en el Asunto: “G.C. DEL SOV- Pedido para repartir el (fecha)”.</v>
      </c>
      <c r="B46" s="239"/>
      <c r="C46" s="62"/>
      <c r="D46" s="62"/>
      <c r="E46" s="62"/>
      <c r="F46" s="62"/>
    </row>
    <row r="47" spans="1:6">
      <c r="A47" s="49" t="s">
        <v>257</v>
      </c>
      <c r="B47" s="5"/>
      <c r="C47" s="183"/>
      <c r="D47" s="183"/>
      <c r="E47" s="183"/>
      <c r="F47" s="183"/>
    </row>
    <row r="48" spans="1:6">
      <c r="A48" s="194" t="s">
        <v>262</v>
      </c>
      <c r="B48" s="5"/>
      <c r="C48" s="183"/>
      <c r="D48" s="183"/>
      <c r="E48" s="183"/>
      <c r="F48" s="183"/>
    </row>
    <row r="49" spans="1:6">
      <c r="A49" s="28" t="s">
        <v>263</v>
      </c>
      <c r="B49" s="5"/>
      <c r="C49" s="183"/>
      <c r="D49" s="183"/>
      <c r="E49" s="183"/>
      <c r="F49" s="183"/>
    </row>
    <row r="50" spans="1:6">
      <c r="A50" s="49" t="s">
        <v>257</v>
      </c>
      <c r="B50" s="5"/>
      <c r="C50" s="183"/>
      <c r="D50" s="183"/>
      <c r="E50" s="183"/>
      <c r="F50" s="183"/>
    </row>
    <row r="51" spans="1:6">
      <c r="A51" s="194" t="s">
        <v>264</v>
      </c>
      <c r="B51" s="5"/>
      <c r="C51" s="183"/>
      <c r="D51" s="183"/>
      <c r="E51" s="183"/>
      <c r="F51" s="183"/>
    </row>
    <row r="52" spans="1:6">
      <c r="A52" s="28" t="s">
        <v>265</v>
      </c>
      <c r="B52" s="5"/>
      <c r="C52" s="183"/>
      <c r="D52" s="183"/>
      <c r="E52" s="183"/>
      <c r="F52" s="183"/>
    </row>
    <row r="53" spans="1:6">
      <c r="A53" s="49" t="s">
        <v>257</v>
      </c>
      <c r="B53" s="5"/>
      <c r="C53" s="183"/>
      <c r="D53" s="183"/>
      <c r="E53" s="183"/>
      <c r="F53" s="183"/>
    </row>
    <row r="54" spans="1:6">
      <c r="A54" s="194" t="s">
        <v>266</v>
      </c>
      <c r="B54" s="5"/>
      <c r="C54" s="183"/>
      <c r="D54" s="183"/>
      <c r="E54" s="183"/>
      <c r="F54" s="183"/>
    </row>
    <row r="55" spans="1:6">
      <c r="A55" s="49" t="s">
        <v>257</v>
      </c>
      <c r="B55" s="224"/>
      <c r="C55" s="131"/>
      <c r="D55" s="131"/>
      <c r="E55" s="131"/>
      <c r="F55" s="131"/>
    </row>
    <row r="56" spans="1:6">
      <c r="A56" s="28" t="s">
        <v>267</v>
      </c>
      <c r="B56" s="224"/>
      <c r="C56" s="131"/>
      <c r="D56" s="131"/>
      <c r="E56" s="131"/>
      <c r="F56" s="131"/>
    </row>
    <row r="57" spans="1:6">
      <c r="A57" s="49" t="s">
        <v>257</v>
      </c>
      <c r="B57" s="224"/>
      <c r="C57" s="131"/>
      <c r="D57" s="131"/>
      <c r="E57" s="131"/>
      <c r="F57" s="131"/>
    </row>
    <row r="58" spans="1:6">
      <c r="A58" s="194" t="s">
        <v>268</v>
      </c>
      <c r="B58" s="224"/>
      <c r="C58" s="131"/>
      <c r="D58" s="131"/>
      <c r="E58" s="131"/>
      <c r="F58" s="131"/>
    </row>
    <row r="59" spans="1:6" ht="15" customHeight="1">
      <c r="A59" s="28" t="s">
        <v>269</v>
      </c>
      <c r="B59" s="224"/>
      <c r="C59" s="131"/>
      <c r="D59" s="131"/>
      <c r="E59" s="131"/>
      <c r="F59" s="131"/>
    </row>
    <row r="60" spans="1:6">
      <c r="A60" s="194" t="s">
        <v>270</v>
      </c>
      <c r="B60" s="224"/>
      <c r="C60" s="131"/>
      <c r="D60" s="131"/>
      <c r="E60" s="131"/>
      <c r="F60" s="131"/>
    </row>
    <row r="61" spans="1:6" s="221" customFormat="1" ht="15">
      <c r="A61" s="21" t="str">
        <f>HYPERLINK("mailto:tomas@ana-arco.com","Pedido: Se envía por email a tomas@ana-arco.com el excell o el pdf descargado, poniendo en el Asunto: “G.C. DEL SOV - Pedido para repartir el (fecha)”.")</f>
        <v>Pedido: Se envía por email a tomas@ana-arco.com el excell o el pdf descargado, poniendo en el Asunto: “G.C. DEL SOV - Pedido para repartir el (fecha)”.</v>
      </c>
      <c r="B61" s="224"/>
      <c r="C61" s="131"/>
      <c r="D61" s="131"/>
      <c r="E61" s="131"/>
      <c r="F61" s="131"/>
    </row>
    <row r="62" spans="1:6">
      <c r="A62" s="194" t="s">
        <v>271</v>
      </c>
      <c r="B62" s="224"/>
      <c r="C62" s="131"/>
      <c r="D62" s="131"/>
      <c r="E62" s="131"/>
      <c r="F62" s="131"/>
    </row>
    <row r="63" spans="1:6" ht="15" customHeight="1">
      <c r="A63" s="28" t="s">
        <v>272</v>
      </c>
      <c r="B63" s="224"/>
      <c r="C63" s="131"/>
      <c r="D63" s="131"/>
      <c r="E63" s="131"/>
      <c r="F63" s="131"/>
    </row>
    <row r="64" spans="1:6">
      <c r="A64" s="194" t="s">
        <v>273</v>
      </c>
      <c r="B64" s="224"/>
      <c r="C64" s="131"/>
      <c r="D64" s="131"/>
      <c r="E64" s="131"/>
      <c r="F64" s="131"/>
    </row>
    <row r="65" spans="1:6" ht="14.25" customHeight="1">
      <c r="A65" s="28" t="s">
        <v>274</v>
      </c>
      <c r="B65" s="224"/>
      <c r="C65" s="131"/>
      <c r="D65" s="131"/>
      <c r="E65" s="131"/>
      <c r="F65" s="131"/>
    </row>
    <row r="66" spans="1:6">
      <c r="A66" s="194" t="s">
        <v>18</v>
      </c>
      <c r="B66" s="224"/>
      <c r="C66" s="131"/>
      <c r="D66" s="131"/>
      <c r="E66" s="131"/>
      <c r="F66" s="131"/>
    </row>
    <row r="67" spans="1:6" ht="14.25" customHeight="1">
      <c r="A67" s="28" t="s">
        <v>275</v>
      </c>
      <c r="B67" s="224"/>
      <c r="C67" s="131"/>
      <c r="D67" s="131"/>
      <c r="E67" s="131"/>
      <c r="F67" s="131"/>
    </row>
    <row r="68" spans="1:6">
      <c r="A68" s="170" t="s">
        <v>276</v>
      </c>
      <c r="B68" s="224"/>
      <c r="C68" s="131"/>
      <c r="D68" s="131"/>
      <c r="E68" s="131"/>
      <c r="F68" s="131"/>
    </row>
    <row r="69" spans="1:6" s="221" customFormat="1" ht="16.5" customHeight="1">
      <c r="A69" s="21" t="str">
        <f>HYPERLINK("mailto:juan@ana-arco.com","Pedido: Se le envía el pdf por email a juan@ana-arco.com, indicando la fecha de entrega (día del reparto) ")</f>
        <v xml:space="preserve">Pedido: Se le envía el pdf por email a juan@ana-arco.com, indicando la fecha de entrega (día del reparto) </v>
      </c>
      <c r="B69" s="224"/>
      <c r="C69" s="131"/>
      <c r="D69" s="131"/>
      <c r="E69" s="131"/>
      <c r="F69" s="131"/>
    </row>
    <row r="70" spans="1:6">
      <c r="A70" s="170" t="s">
        <v>277</v>
      </c>
      <c r="B70" s="224"/>
      <c r="C70" s="131"/>
      <c r="D70" s="131"/>
      <c r="E70" s="131"/>
      <c r="F70" s="131"/>
    </row>
    <row r="71" spans="1:6">
      <c r="A71" s="28" t="s">
        <v>278</v>
      </c>
      <c r="B71" s="224"/>
      <c r="C71" s="131"/>
      <c r="D71" s="131"/>
      <c r="E71" s="131"/>
      <c r="F71" s="131"/>
    </row>
    <row r="72" spans="1:6">
      <c r="A72" s="170" t="s">
        <v>279</v>
      </c>
      <c r="B72" s="224"/>
      <c r="C72" s="131"/>
      <c r="D72" s="131"/>
      <c r="E72" s="131"/>
      <c r="F72" s="131"/>
    </row>
    <row r="73" spans="1:6">
      <c r="A73" s="28" t="s">
        <v>280</v>
      </c>
      <c r="B73" s="224"/>
      <c r="C73" s="131"/>
      <c r="D73" s="131"/>
      <c r="E73" s="131"/>
      <c r="F73" s="131"/>
    </row>
    <row r="74" spans="1:6">
      <c r="A74" s="170" t="s">
        <v>281</v>
      </c>
      <c r="B74" s="224"/>
      <c r="C74" s="131"/>
      <c r="D74" s="131"/>
      <c r="E74" s="131"/>
      <c r="F74" s="131"/>
    </row>
    <row r="75" spans="1:6">
      <c r="A75" s="28" t="s">
        <v>282</v>
      </c>
      <c r="B75" s="224"/>
      <c r="C75" s="131"/>
      <c r="D75" s="131"/>
      <c r="E75" s="131"/>
      <c r="F75" s="131"/>
    </row>
    <row r="76" spans="1:6">
      <c r="A76" s="69"/>
      <c r="B76" s="224"/>
      <c r="C76" s="131"/>
      <c r="D76" s="131"/>
      <c r="E76" s="131"/>
      <c r="F76" s="131"/>
    </row>
    <row r="77" spans="1:6" ht="22.5" customHeight="1">
      <c r="A77" s="257" t="s">
        <v>283</v>
      </c>
      <c r="B77" s="224"/>
      <c r="C77" s="131"/>
      <c r="D77" s="131"/>
      <c r="E77" s="131"/>
      <c r="F77" s="131"/>
    </row>
    <row r="78" spans="1:6">
      <c r="A78" s="223" t="s">
        <v>284</v>
      </c>
      <c r="B78" s="224"/>
      <c r="C78" s="131"/>
      <c r="D78" s="131"/>
      <c r="E78" s="131"/>
      <c r="F78" s="131"/>
    </row>
    <row r="79" spans="1:6">
      <c r="A79" s="28" t="s">
        <v>285</v>
      </c>
      <c r="B79" s="224"/>
      <c r="C79" s="131"/>
      <c r="D79" s="131"/>
      <c r="E79" s="131"/>
      <c r="F79" s="131"/>
    </row>
    <row r="80" spans="1:6">
      <c r="A80" s="28" t="s">
        <v>286</v>
      </c>
      <c r="B80" s="224"/>
      <c r="C80" s="131"/>
      <c r="D80" s="131"/>
      <c r="E80" s="131"/>
      <c r="F80" s="131"/>
    </row>
    <row r="81" spans="1:6" ht="25.5" customHeight="1">
      <c r="A81" s="21" t="s">
        <v>287</v>
      </c>
      <c r="B81" s="224"/>
      <c r="C81" s="131"/>
      <c r="D81" s="131"/>
      <c r="E81" s="131"/>
      <c r="F81" s="131"/>
    </row>
    <row r="82" spans="1:6">
      <c r="A82" s="28" t="s">
        <v>288</v>
      </c>
      <c r="B82" s="224"/>
      <c r="C82" s="131"/>
      <c r="D82" s="131"/>
      <c r="E82" s="131"/>
      <c r="F82" s="131"/>
    </row>
    <row r="83" spans="1:6">
      <c r="A83" s="28" t="s">
        <v>289</v>
      </c>
      <c r="B83" s="224"/>
      <c r="C83" s="131"/>
      <c r="D83" s="131"/>
      <c r="E83" s="131"/>
      <c r="F83" s="131"/>
    </row>
    <row r="84" spans="1:6">
      <c r="A84" s="28" t="s">
        <v>290</v>
      </c>
      <c r="B84" s="224"/>
      <c r="C84" s="131"/>
      <c r="D84" s="131"/>
      <c r="E84" s="131"/>
      <c r="F84" s="131"/>
    </row>
    <row r="85" spans="1:6">
      <c r="A85" s="28" t="s">
        <v>291</v>
      </c>
      <c r="B85" s="224"/>
      <c r="C85" s="131"/>
      <c r="D85" s="131"/>
      <c r="E85" s="131"/>
      <c r="F85" s="131"/>
    </row>
    <row r="86" spans="1:6">
      <c r="A86" s="28" t="s">
        <v>292</v>
      </c>
      <c r="B86" s="224"/>
      <c r="C86" s="131"/>
      <c r="D86" s="131"/>
      <c r="E86" s="131"/>
      <c r="F86" s="131"/>
    </row>
    <row r="87" spans="1:6">
      <c r="A87" s="28" t="s">
        <v>293</v>
      </c>
      <c r="B87" s="224"/>
      <c r="C87" s="131"/>
      <c r="D87" s="131"/>
      <c r="E87" s="131"/>
      <c r="F87" s="131"/>
    </row>
    <row r="88" spans="1:6">
      <c r="A88" s="28" t="s">
        <v>294</v>
      </c>
      <c r="B88" s="224"/>
      <c r="C88" s="131"/>
      <c r="D88" s="131"/>
      <c r="E88" s="131"/>
      <c r="F88" s="131"/>
    </row>
    <row r="89" spans="1:6">
      <c r="A89" s="28" t="s">
        <v>295</v>
      </c>
      <c r="B89" s="224"/>
      <c r="C89" s="131"/>
      <c r="D89" s="131"/>
      <c r="E89" s="131"/>
      <c r="F89" s="131"/>
    </row>
    <row r="90" spans="1:6">
      <c r="A90" s="28" t="s">
        <v>296</v>
      </c>
      <c r="B90" s="224"/>
      <c r="C90" s="131"/>
      <c r="D90" s="131"/>
      <c r="E90" s="131"/>
      <c r="F90" s="131"/>
    </row>
    <row r="91" spans="1:6">
      <c r="A91" s="28" t="s">
        <v>297</v>
      </c>
      <c r="B91" s="224"/>
      <c r="C91" s="131"/>
      <c r="D91" s="131"/>
      <c r="E91" s="131"/>
      <c r="F91" s="131"/>
    </row>
    <row r="92" spans="1:6">
      <c r="A92" s="28" t="s">
        <v>298</v>
      </c>
      <c r="B92" s="224"/>
      <c r="C92" s="131"/>
      <c r="D92" s="131"/>
      <c r="E92" s="131"/>
      <c r="F92" s="131"/>
    </row>
    <row r="93" spans="1:6" ht="26.25" customHeight="1">
      <c r="A93" s="21" t="s">
        <v>299</v>
      </c>
      <c r="B93" s="224"/>
      <c r="C93" s="131"/>
      <c r="D93" s="131"/>
      <c r="E93" s="131"/>
      <c r="F93" s="131"/>
    </row>
    <row r="94" spans="1:6">
      <c r="A94" s="28" t="s">
        <v>300</v>
      </c>
      <c r="B94" s="224"/>
      <c r="C94" s="131"/>
      <c r="D94" s="131"/>
      <c r="E94" s="131"/>
      <c r="F94" s="131"/>
    </row>
    <row r="95" spans="1:6">
      <c r="A95" s="28" t="s">
        <v>301</v>
      </c>
      <c r="B95" s="224"/>
      <c r="C95" s="131"/>
      <c r="D95" s="131"/>
      <c r="E95" s="131"/>
      <c r="F95" s="131"/>
    </row>
    <row r="96" spans="1:6">
      <c r="A96" s="28" t="s">
        <v>302</v>
      </c>
      <c r="B96" s="224"/>
      <c r="C96" s="131"/>
      <c r="D96" s="131"/>
      <c r="E96" s="131"/>
      <c r="F96" s="131"/>
    </row>
    <row r="97" spans="1:6">
      <c r="A97" s="28" t="s">
        <v>303</v>
      </c>
      <c r="B97" s="224"/>
      <c r="C97" s="131"/>
      <c r="D97" s="131"/>
      <c r="E97" s="131"/>
      <c r="F97" s="131"/>
    </row>
    <row r="98" spans="1:6">
      <c r="A98" s="28" t="s">
        <v>304</v>
      </c>
      <c r="B98" s="224"/>
      <c r="C98" s="131"/>
      <c r="D98" s="131"/>
      <c r="E98" s="131"/>
      <c r="F98" s="131"/>
    </row>
    <row r="99" spans="1:6">
      <c r="A99" s="28" t="s">
        <v>305</v>
      </c>
      <c r="B99" s="224"/>
      <c r="C99" s="131"/>
      <c r="D99" s="131"/>
      <c r="E99" s="131"/>
      <c r="F99" s="131"/>
    </row>
    <row r="100" spans="1:6" ht="24.75" customHeight="1">
      <c r="A100" s="21" t="s">
        <v>306</v>
      </c>
      <c r="B100" s="224"/>
      <c r="C100" s="131"/>
      <c r="D100" s="131"/>
      <c r="E100" s="131"/>
      <c r="F100" s="131"/>
    </row>
    <row r="101" spans="1:6">
      <c r="A101" s="28" t="s">
        <v>307</v>
      </c>
      <c r="B101" s="224"/>
      <c r="C101" s="131"/>
      <c r="D101" s="131"/>
      <c r="E101" s="131"/>
      <c r="F101" s="131"/>
    </row>
    <row r="102" spans="1:6">
      <c r="A102" s="28" t="s">
        <v>308</v>
      </c>
      <c r="B102" s="224"/>
      <c r="C102" s="131"/>
      <c r="D102" s="131"/>
      <c r="E102" s="131"/>
      <c r="F102" s="131"/>
    </row>
    <row r="103" spans="1:6" ht="24" customHeight="1">
      <c r="A103" s="21" t="s">
        <v>309</v>
      </c>
      <c r="B103" s="224"/>
      <c r="C103" s="131"/>
      <c r="D103" s="131"/>
      <c r="E103" s="131"/>
      <c r="F103" s="131"/>
    </row>
    <row r="104" spans="1:6">
      <c r="A104" s="28" t="s">
        <v>310</v>
      </c>
      <c r="B104" s="224"/>
      <c r="C104" s="131"/>
      <c r="D104" s="131"/>
      <c r="E104" s="131"/>
      <c r="F104" s="131"/>
    </row>
    <row r="105" spans="1:6">
      <c r="A105" s="90" t="s">
        <v>311</v>
      </c>
      <c r="B105" s="224"/>
      <c r="C105" s="131"/>
      <c r="D105" s="131"/>
      <c r="E105" s="131"/>
      <c r="F105" s="13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F20"/>
  <sheetViews>
    <sheetView showGridLines="0" workbookViewId="0"/>
  </sheetViews>
  <sheetFormatPr baseColWidth="10" defaultColWidth="12" defaultRowHeight="20.25" customHeight="1"/>
  <cols>
    <col min="1" max="1" width="32.28515625" customWidth="1"/>
    <col min="2" max="2" width="10.42578125" customWidth="1"/>
    <col min="3" max="3" width="12.28515625" customWidth="1"/>
    <col min="4" max="5" width="4.5703125" customWidth="1"/>
    <col min="6" max="6" width="4.7109375" customWidth="1"/>
  </cols>
  <sheetData>
    <row r="1" spans="1:6" ht="20.25" customHeight="1">
      <c r="A1" s="131"/>
      <c r="B1" s="131"/>
      <c r="C1" s="131"/>
      <c r="D1" s="131"/>
      <c r="E1" s="131"/>
      <c r="F1" s="131"/>
    </row>
    <row r="2" spans="1:6" ht="20.25" customHeight="1">
      <c r="A2" s="131"/>
      <c r="B2" s="131"/>
      <c r="C2" s="131"/>
      <c r="D2" s="131"/>
      <c r="E2" s="131"/>
      <c r="F2" s="131"/>
    </row>
    <row r="3" spans="1:6" ht="20.25" customHeight="1">
      <c r="A3" s="131"/>
      <c r="B3" s="131"/>
      <c r="C3" s="131"/>
      <c r="D3" s="131"/>
      <c r="E3" s="131"/>
      <c r="F3" s="131"/>
    </row>
    <row r="4" spans="1:6" ht="20.25" customHeight="1">
      <c r="A4" s="131"/>
      <c r="B4" s="131"/>
      <c r="C4" s="131"/>
      <c r="D4" s="131"/>
      <c r="E4" s="131"/>
      <c r="F4" s="131"/>
    </row>
    <row r="5" spans="1:6" ht="20.25" customHeight="1">
      <c r="A5" s="131"/>
      <c r="B5" s="131"/>
      <c r="C5" s="131"/>
      <c r="D5" s="131"/>
      <c r="E5" s="131"/>
      <c r="F5" s="131"/>
    </row>
    <row r="6" spans="1:6" ht="20.25" customHeight="1">
      <c r="A6" s="131"/>
      <c r="B6" s="131"/>
      <c r="C6" s="131"/>
      <c r="D6" s="131"/>
      <c r="E6" s="131"/>
      <c r="F6" s="131"/>
    </row>
    <row r="7" spans="1:6" ht="20.25" customHeight="1">
      <c r="A7" s="131"/>
      <c r="B7" s="131"/>
      <c r="C7" s="131"/>
      <c r="D7" s="131"/>
      <c r="E7" s="131"/>
      <c r="F7" s="131"/>
    </row>
    <row r="8" spans="1:6" ht="20.25" customHeight="1">
      <c r="A8" s="131"/>
      <c r="B8" s="131"/>
      <c r="C8" s="131"/>
      <c r="D8" s="131"/>
      <c r="E8" s="131"/>
      <c r="F8" s="131"/>
    </row>
    <row r="9" spans="1:6" ht="20.25" customHeight="1">
      <c r="A9" s="131"/>
      <c r="B9" s="131"/>
      <c r="C9" s="131"/>
      <c r="D9" s="131"/>
      <c r="E9" s="131"/>
      <c r="F9" s="131"/>
    </row>
    <row r="10" spans="1:6" ht="20.25" customHeight="1">
      <c r="A10" s="131"/>
      <c r="B10" s="131"/>
      <c r="C10" s="131"/>
      <c r="D10" s="131"/>
      <c r="E10" s="131"/>
      <c r="F10" s="131"/>
    </row>
    <row r="11" spans="1:6" ht="20.25" customHeight="1">
      <c r="A11" s="131"/>
      <c r="B11" s="131"/>
      <c r="C11" s="131"/>
      <c r="D11" s="131"/>
      <c r="E11" s="131"/>
      <c r="F11" s="131"/>
    </row>
    <row r="12" spans="1:6" ht="20.25" customHeight="1">
      <c r="A12" s="131"/>
      <c r="B12" s="131"/>
      <c r="C12" s="131"/>
      <c r="D12" s="131"/>
      <c r="E12" s="131"/>
      <c r="F12" s="131"/>
    </row>
    <row r="13" spans="1:6" ht="20.25" customHeight="1">
      <c r="A13" s="131"/>
      <c r="B13" s="131"/>
      <c r="C13" s="131"/>
      <c r="D13" s="131"/>
      <c r="E13" s="131"/>
      <c r="F13" s="131"/>
    </row>
    <row r="14" spans="1:6" ht="20.25" customHeight="1">
      <c r="A14" s="131"/>
      <c r="B14" s="131"/>
      <c r="C14" s="131"/>
      <c r="D14" s="131"/>
      <c r="E14" s="131"/>
      <c r="F14" s="131"/>
    </row>
    <row r="15" spans="1:6" ht="20.25" customHeight="1">
      <c r="A15" s="131"/>
      <c r="B15" s="131"/>
      <c r="C15" s="131"/>
      <c r="D15" s="131"/>
      <c r="E15" s="131"/>
      <c r="F15" s="131"/>
    </row>
    <row r="16" spans="1:6" ht="20.25" customHeight="1">
      <c r="A16" s="131"/>
      <c r="B16" s="131"/>
      <c r="C16" s="131"/>
      <c r="D16" s="131"/>
      <c r="E16" s="131"/>
      <c r="F16" s="131"/>
    </row>
    <row r="17" spans="1:6" ht="20.25" customHeight="1">
      <c r="A17" s="131"/>
      <c r="B17" s="131"/>
      <c r="C17" s="131"/>
      <c r="D17" s="131"/>
      <c r="E17" s="131"/>
      <c r="F17" s="131"/>
    </row>
    <row r="18" spans="1:6" ht="20.25" customHeight="1">
      <c r="A18" s="131"/>
      <c r="B18" s="131"/>
      <c r="C18" s="131"/>
      <c r="D18" s="131"/>
      <c r="E18" s="131"/>
      <c r="F18" s="131"/>
    </row>
    <row r="19" spans="1:6" ht="20.25" customHeight="1">
      <c r="A19" s="131"/>
      <c r="B19" s="131"/>
      <c r="C19" s="131"/>
      <c r="D19" s="131"/>
      <c r="E19" s="131"/>
      <c r="F19" s="131"/>
    </row>
    <row r="20" spans="1:6" ht="20.25" customHeight="1">
      <c r="A20" s="131"/>
      <c r="B20" s="131"/>
      <c r="C20" s="131"/>
      <c r="D20" s="131"/>
      <c r="E20" s="131"/>
      <c r="F20" s="13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F20"/>
  <sheetViews>
    <sheetView showGridLines="0" workbookViewId="0"/>
  </sheetViews>
  <sheetFormatPr baseColWidth="10" defaultColWidth="12" defaultRowHeight="20.25" customHeight="1"/>
  <cols>
    <col min="1" max="1" width="15.28515625" customWidth="1"/>
    <col min="2" max="2" width="17.7109375" customWidth="1"/>
    <col min="3" max="3" width="0" hidden="1"/>
    <col min="4" max="4" width="7.5703125" customWidth="1"/>
    <col min="5" max="6" width="6.140625" customWidth="1"/>
  </cols>
  <sheetData>
    <row r="1" spans="1:6" ht="20.25" customHeight="1">
      <c r="A1" s="131"/>
      <c r="B1" s="131"/>
      <c r="C1" s="131"/>
      <c r="D1" s="131"/>
      <c r="E1" s="131"/>
      <c r="F1" s="131"/>
    </row>
    <row r="2" spans="1:6" ht="20.25" customHeight="1">
      <c r="A2" s="131"/>
      <c r="B2" s="131"/>
      <c r="C2" s="131"/>
      <c r="D2" s="131"/>
      <c r="E2" s="131"/>
      <c r="F2" s="131"/>
    </row>
    <row r="3" spans="1:6" ht="20.25" customHeight="1">
      <c r="A3" s="131"/>
      <c r="B3" s="131"/>
      <c r="C3" s="131"/>
      <c r="D3" s="131"/>
      <c r="E3" s="131"/>
      <c r="F3" s="131"/>
    </row>
    <row r="4" spans="1:6" ht="20.25" customHeight="1">
      <c r="A4" s="131"/>
      <c r="B4" s="131"/>
      <c r="C4" s="131"/>
      <c r="D4" s="131"/>
      <c r="E4" s="131"/>
      <c r="F4" s="131"/>
    </row>
    <row r="5" spans="1:6" ht="20.25" customHeight="1">
      <c r="A5" s="131"/>
      <c r="B5" s="131"/>
      <c r="C5" s="131"/>
      <c r="D5" s="131"/>
      <c r="E5" s="131"/>
      <c r="F5" s="131"/>
    </row>
    <row r="6" spans="1:6" ht="20.25" customHeight="1">
      <c r="A6" s="131"/>
      <c r="B6" s="131"/>
      <c r="C6" s="131"/>
      <c r="D6" s="131"/>
      <c r="E6" s="131"/>
      <c r="F6" s="131"/>
    </row>
    <row r="7" spans="1:6" ht="20.25" customHeight="1">
      <c r="A7" s="131"/>
      <c r="B7" s="131"/>
      <c r="C7" s="131"/>
      <c r="D7" s="131"/>
      <c r="E7" s="131"/>
      <c r="F7" s="131"/>
    </row>
    <row r="8" spans="1:6" ht="20.25" customHeight="1">
      <c r="A8" s="131"/>
      <c r="B8" s="131"/>
      <c r="C8" s="131"/>
      <c r="D8" s="131"/>
      <c r="E8" s="131"/>
      <c r="F8" s="131"/>
    </row>
    <row r="9" spans="1:6" ht="20.25" customHeight="1">
      <c r="A9" s="131"/>
      <c r="B9" s="131"/>
      <c r="C9" s="131"/>
      <c r="D9" s="131"/>
      <c r="E9" s="131"/>
      <c r="F9" s="131"/>
    </row>
    <row r="10" spans="1:6" ht="20.25" customHeight="1">
      <c r="A10" s="131"/>
      <c r="B10" s="131"/>
      <c r="C10" s="131"/>
      <c r="D10" s="131"/>
      <c r="E10" s="131"/>
      <c r="F10" s="131"/>
    </row>
    <row r="11" spans="1:6" ht="20.25" customHeight="1">
      <c r="A11" s="131"/>
      <c r="B11" s="131"/>
      <c r="C11" s="131"/>
      <c r="D11" s="131"/>
      <c r="E11" s="131"/>
      <c r="F11" s="131"/>
    </row>
    <row r="12" spans="1:6" ht="20.25" customHeight="1">
      <c r="A12" s="131"/>
      <c r="B12" s="131"/>
      <c r="C12" s="131"/>
      <c r="D12" s="131"/>
      <c r="E12" s="131"/>
      <c r="F12" s="131"/>
    </row>
    <row r="13" spans="1:6" ht="20.25" customHeight="1">
      <c r="A13" s="131"/>
      <c r="B13" s="131"/>
      <c r="C13" s="131"/>
      <c r="D13" s="131"/>
      <c r="E13" s="131"/>
      <c r="F13" s="131"/>
    </row>
    <row r="14" spans="1:6" ht="20.25" customHeight="1">
      <c r="A14" s="131"/>
      <c r="B14" s="131"/>
      <c r="C14" s="131"/>
      <c r="D14" s="131"/>
      <c r="E14" s="131"/>
      <c r="F14" s="131"/>
    </row>
    <row r="15" spans="1:6" ht="20.25" customHeight="1">
      <c r="A15" s="131"/>
      <c r="B15" s="131"/>
      <c r="C15" s="131"/>
      <c r="D15" s="131"/>
      <c r="E15" s="131"/>
      <c r="F15" s="131"/>
    </row>
    <row r="16" spans="1:6" ht="20.25" customHeight="1">
      <c r="A16" s="131"/>
      <c r="B16" s="131"/>
      <c r="C16" s="131"/>
      <c r="D16" s="131"/>
      <c r="E16" s="131"/>
      <c r="F16" s="131"/>
    </row>
    <row r="17" spans="1:6" ht="20.25" customHeight="1">
      <c r="A17" s="131"/>
      <c r="B17" s="131"/>
      <c r="C17" s="131"/>
      <c r="D17" s="131"/>
      <c r="E17" s="131"/>
      <c r="F17" s="131"/>
    </row>
    <row r="18" spans="1:6" ht="20.25" customHeight="1">
      <c r="A18" s="131"/>
      <c r="B18" s="131"/>
      <c r="C18" s="131"/>
      <c r="D18" s="131"/>
      <c r="E18" s="131"/>
      <c r="F18" s="131"/>
    </row>
    <row r="19" spans="1:6" ht="20.25" customHeight="1">
      <c r="A19" s="131"/>
      <c r="B19" s="131"/>
      <c r="C19" s="131"/>
      <c r="D19" s="131"/>
      <c r="E19" s="131"/>
      <c r="F19" s="131"/>
    </row>
    <row r="20" spans="1:6" ht="20.25" customHeight="1">
      <c r="A20" s="131"/>
      <c r="B20" s="131"/>
      <c r="C20" s="131"/>
      <c r="D20" s="131"/>
      <c r="E20" s="131"/>
      <c r="F20" s="13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P20"/>
  <sheetViews>
    <sheetView showGridLines="0" workbookViewId="0"/>
  </sheetViews>
  <sheetFormatPr baseColWidth="10" defaultColWidth="12" defaultRowHeight="20.25" customHeight="1"/>
  <cols>
    <col min="1" max="1" width="18.7109375" customWidth="1"/>
    <col min="2" max="2" width="10.7109375" customWidth="1"/>
    <col min="3" max="4" width="6.7109375" customWidth="1"/>
    <col min="5" max="5" width="5.7109375" customWidth="1"/>
    <col min="6" max="11" width="6.140625" customWidth="1"/>
    <col min="12" max="13" width="6.28515625" customWidth="1"/>
    <col min="14" max="14" width="6.7109375" customWidth="1"/>
    <col min="15" max="15" width="9.7109375" customWidth="1"/>
    <col min="16" max="16" width="8" customWidth="1"/>
  </cols>
  <sheetData>
    <row r="1" spans="1:16" ht="20.25" customHeight="1">
      <c r="A1" s="131"/>
      <c r="B1" s="131"/>
      <c r="C1" s="131"/>
      <c r="D1" s="131"/>
      <c r="E1" s="131"/>
      <c r="F1" s="131"/>
      <c r="G1" s="131"/>
      <c r="H1" s="131"/>
      <c r="I1" s="131"/>
      <c r="J1" s="131"/>
      <c r="K1" s="131"/>
      <c r="L1" s="131"/>
      <c r="M1" s="131"/>
      <c r="N1" s="131"/>
      <c r="O1" s="131"/>
      <c r="P1" s="131"/>
    </row>
    <row r="2" spans="1:16" ht="20.25" customHeight="1">
      <c r="A2" s="131"/>
      <c r="B2" s="131"/>
      <c r="C2" s="131"/>
      <c r="D2" s="131"/>
      <c r="E2" s="131"/>
      <c r="F2" s="131"/>
      <c r="G2" s="131"/>
      <c r="H2" s="131"/>
      <c r="I2" s="131"/>
      <c r="J2" s="131"/>
      <c r="K2" s="131"/>
      <c r="L2" s="131"/>
      <c r="M2" s="131"/>
      <c r="N2" s="131"/>
      <c r="O2" s="131"/>
      <c r="P2" s="131"/>
    </row>
    <row r="3" spans="1:16" ht="20.25" customHeight="1">
      <c r="A3" s="131"/>
      <c r="B3" s="131"/>
      <c r="C3" s="131"/>
      <c r="D3" s="131"/>
      <c r="E3" s="131"/>
      <c r="F3" s="131"/>
      <c r="G3" s="131"/>
      <c r="H3" s="131"/>
      <c r="I3" s="131"/>
      <c r="J3" s="131"/>
      <c r="K3" s="131"/>
      <c r="L3" s="131"/>
      <c r="M3" s="131"/>
      <c r="N3" s="131"/>
      <c r="O3" s="131"/>
      <c r="P3" s="131"/>
    </row>
    <row r="4" spans="1:16" ht="20.25" customHeight="1">
      <c r="A4" s="131"/>
      <c r="B4" s="131"/>
      <c r="C4" s="131"/>
      <c r="D4" s="131"/>
      <c r="E4" s="131"/>
      <c r="F4" s="131"/>
      <c r="G4" s="131"/>
      <c r="H4" s="131"/>
      <c r="I4" s="131"/>
      <c r="J4" s="131"/>
      <c r="K4" s="131"/>
      <c r="L4" s="131"/>
      <c r="M4" s="131"/>
      <c r="N4" s="131"/>
      <c r="O4" s="131"/>
      <c r="P4" s="131"/>
    </row>
    <row r="5" spans="1:16" ht="20.25" customHeight="1">
      <c r="A5" s="131"/>
      <c r="B5" s="131"/>
      <c r="C5" s="131"/>
      <c r="D5" s="131"/>
      <c r="E5" s="131"/>
      <c r="F5" s="131"/>
      <c r="G5" s="131"/>
      <c r="H5" s="131"/>
      <c r="I5" s="131"/>
      <c r="J5" s="131"/>
      <c r="K5" s="131"/>
      <c r="L5" s="131"/>
      <c r="M5" s="131"/>
      <c r="N5" s="131"/>
      <c r="O5" s="131"/>
      <c r="P5" s="131"/>
    </row>
    <row r="6" spans="1:16" ht="20.25" customHeight="1">
      <c r="A6" s="131"/>
      <c r="B6" s="131"/>
      <c r="C6" s="131"/>
      <c r="D6" s="131"/>
      <c r="E6" s="131"/>
      <c r="F6" s="131"/>
      <c r="G6" s="131"/>
      <c r="H6" s="131"/>
      <c r="I6" s="131"/>
      <c r="J6" s="131"/>
      <c r="K6" s="131"/>
      <c r="L6" s="131"/>
      <c r="M6" s="131"/>
      <c r="N6" s="131"/>
      <c r="O6" s="131"/>
      <c r="P6" s="131"/>
    </row>
    <row r="7" spans="1:16" ht="20.25" customHeight="1">
      <c r="A7" s="131"/>
      <c r="B7" s="131"/>
      <c r="C7" s="131"/>
      <c r="D7" s="131"/>
      <c r="E7" s="131"/>
      <c r="F7" s="131"/>
      <c r="G7" s="131"/>
      <c r="H7" s="131"/>
      <c r="I7" s="131"/>
      <c r="J7" s="131"/>
      <c r="K7" s="131"/>
      <c r="L7" s="131"/>
      <c r="M7" s="131"/>
      <c r="N7" s="131"/>
      <c r="O7" s="131"/>
      <c r="P7" s="131"/>
    </row>
    <row r="8" spans="1:16" ht="20.25" customHeight="1">
      <c r="A8" s="131"/>
      <c r="B8" s="131"/>
      <c r="C8" s="131"/>
      <c r="D8" s="131"/>
      <c r="E8" s="131"/>
      <c r="F8" s="131"/>
      <c r="G8" s="131"/>
      <c r="H8" s="131"/>
      <c r="I8" s="131"/>
      <c r="J8" s="131"/>
      <c r="K8" s="131"/>
      <c r="L8" s="131"/>
      <c r="M8" s="131"/>
      <c r="N8" s="131"/>
      <c r="O8" s="131"/>
      <c r="P8" s="131"/>
    </row>
    <row r="9" spans="1:16" ht="20.25" customHeight="1">
      <c r="A9" s="131"/>
      <c r="B9" s="131"/>
      <c r="C9" s="131"/>
      <c r="D9" s="131"/>
      <c r="E9" s="131"/>
      <c r="F9" s="131"/>
      <c r="G9" s="131"/>
      <c r="H9" s="131"/>
      <c r="I9" s="131"/>
      <c r="J9" s="131"/>
      <c r="K9" s="131"/>
      <c r="L9" s="131"/>
      <c r="M9" s="131"/>
      <c r="N9" s="131"/>
      <c r="O9" s="131"/>
      <c r="P9" s="131"/>
    </row>
    <row r="10" spans="1:16" ht="20.25" customHeight="1">
      <c r="A10" s="131"/>
      <c r="B10" s="131"/>
      <c r="C10" s="131"/>
      <c r="D10" s="131"/>
      <c r="E10" s="131"/>
      <c r="F10" s="131"/>
      <c r="G10" s="131"/>
      <c r="H10" s="131"/>
      <c r="I10" s="131"/>
      <c r="J10" s="131"/>
      <c r="K10" s="131"/>
      <c r="L10" s="131"/>
      <c r="M10" s="131"/>
      <c r="N10" s="131"/>
      <c r="O10" s="131"/>
      <c r="P10" s="131"/>
    </row>
    <row r="11" spans="1:16" ht="20.25" customHeight="1">
      <c r="A11" s="131"/>
      <c r="B11" s="131"/>
      <c r="C11" s="131"/>
      <c r="D11" s="131"/>
      <c r="E11" s="131"/>
      <c r="F11" s="131"/>
      <c r="G11" s="131"/>
      <c r="H11" s="131"/>
      <c r="I11" s="131"/>
      <c r="J11" s="131"/>
      <c r="K11" s="131"/>
      <c r="L11" s="131"/>
      <c r="M11" s="131"/>
      <c r="N11" s="131"/>
      <c r="O11" s="131"/>
      <c r="P11" s="131"/>
    </row>
    <row r="12" spans="1:16" ht="20.25" customHeight="1">
      <c r="A12" s="131"/>
      <c r="B12" s="131"/>
      <c r="C12" s="131"/>
      <c r="D12" s="131"/>
      <c r="E12" s="131"/>
      <c r="F12" s="131"/>
      <c r="G12" s="131"/>
      <c r="H12" s="131"/>
      <c r="I12" s="131"/>
      <c r="J12" s="131"/>
      <c r="K12" s="131"/>
      <c r="L12" s="131"/>
      <c r="M12" s="131"/>
      <c r="N12" s="131"/>
      <c r="O12" s="131"/>
      <c r="P12" s="131"/>
    </row>
    <row r="13" spans="1:16" ht="20.25" customHeight="1">
      <c r="A13" s="131"/>
      <c r="B13" s="131"/>
      <c r="C13" s="131"/>
      <c r="D13" s="131"/>
      <c r="E13" s="131"/>
      <c r="F13" s="131"/>
      <c r="G13" s="131"/>
      <c r="H13" s="131"/>
      <c r="I13" s="131"/>
      <c r="J13" s="131"/>
      <c r="K13" s="131"/>
      <c r="L13" s="131"/>
      <c r="M13" s="131"/>
      <c r="N13" s="131"/>
      <c r="O13" s="131"/>
      <c r="P13" s="131"/>
    </row>
    <row r="14" spans="1:16" ht="20.25" customHeight="1">
      <c r="A14" s="131"/>
      <c r="B14" s="131"/>
      <c r="C14" s="131"/>
      <c r="D14" s="131"/>
      <c r="E14" s="131"/>
      <c r="F14" s="131"/>
      <c r="G14" s="131"/>
      <c r="H14" s="131"/>
      <c r="I14" s="131"/>
      <c r="J14" s="131"/>
      <c r="K14" s="131"/>
      <c r="L14" s="131"/>
      <c r="M14" s="131"/>
      <c r="N14" s="131"/>
      <c r="O14" s="131"/>
      <c r="P14" s="131"/>
    </row>
    <row r="15" spans="1:16" ht="20.25" customHeight="1">
      <c r="A15" s="131"/>
      <c r="B15" s="131"/>
      <c r="C15" s="131"/>
      <c r="D15" s="131"/>
      <c r="E15" s="131"/>
      <c r="F15" s="131"/>
      <c r="G15" s="131"/>
      <c r="H15" s="131"/>
      <c r="I15" s="131"/>
      <c r="J15" s="131"/>
      <c r="K15" s="131"/>
      <c r="L15" s="131"/>
      <c r="M15" s="131"/>
      <c r="N15" s="131"/>
      <c r="O15" s="131"/>
      <c r="P15" s="131"/>
    </row>
    <row r="16" spans="1:16" ht="20.25" customHeight="1">
      <c r="A16" s="131"/>
      <c r="B16" s="131"/>
      <c r="C16" s="131"/>
      <c r="D16" s="131"/>
      <c r="E16" s="131"/>
      <c r="F16" s="131"/>
      <c r="G16" s="131"/>
      <c r="H16" s="131"/>
      <c r="I16" s="131"/>
      <c r="J16" s="131"/>
      <c r="K16" s="131"/>
      <c r="L16" s="131"/>
      <c r="M16" s="131"/>
      <c r="N16" s="131"/>
      <c r="O16" s="131"/>
      <c r="P16" s="131"/>
    </row>
    <row r="17" spans="1:16" ht="20.25" customHeight="1">
      <c r="A17" s="234"/>
      <c r="B17" s="234"/>
      <c r="C17" s="234"/>
      <c r="D17" s="234"/>
      <c r="E17" s="234"/>
      <c r="F17" s="234"/>
      <c r="G17" s="234"/>
      <c r="H17" s="234"/>
      <c r="I17" s="234"/>
      <c r="J17" s="234"/>
      <c r="K17" s="234"/>
      <c r="L17" s="234"/>
      <c r="M17" s="234"/>
      <c r="N17" s="234"/>
      <c r="O17" s="234"/>
      <c r="P17" s="234"/>
    </row>
    <row r="18" spans="1:16" ht="20.25" customHeight="1">
      <c r="A18" s="139"/>
      <c r="B18" s="139"/>
      <c r="C18" s="139"/>
      <c r="D18" s="139"/>
      <c r="E18" s="139"/>
      <c r="F18" s="139"/>
      <c r="G18" s="139"/>
      <c r="H18" s="139"/>
      <c r="I18" s="139"/>
      <c r="J18" s="139"/>
      <c r="K18" s="139"/>
      <c r="L18" s="139"/>
      <c r="M18" s="139"/>
      <c r="N18" s="139"/>
      <c r="O18" s="139"/>
      <c r="P18" s="139"/>
    </row>
    <row r="19" spans="1:16" ht="20.25" customHeight="1">
      <c r="A19" s="131"/>
      <c r="B19" s="131"/>
      <c r="C19" s="131"/>
      <c r="D19" s="131"/>
      <c r="E19" s="131"/>
      <c r="F19" s="131"/>
      <c r="G19" s="131"/>
      <c r="H19" s="131"/>
      <c r="I19" s="131"/>
      <c r="J19" s="131"/>
      <c r="K19" s="131"/>
      <c r="L19" s="131"/>
      <c r="M19" s="131"/>
      <c r="N19" s="131"/>
      <c r="O19" s="131"/>
      <c r="P19" s="131"/>
    </row>
    <row r="20" spans="1:16" ht="20.25" customHeight="1">
      <c r="A20" s="131"/>
      <c r="B20" s="131"/>
      <c r="C20" s="131"/>
      <c r="D20" s="131"/>
      <c r="E20" s="131"/>
      <c r="F20" s="131"/>
      <c r="G20" s="131"/>
      <c r="H20" s="131"/>
      <c r="I20" s="131"/>
      <c r="J20" s="131"/>
      <c r="K20" s="131"/>
      <c r="L20" s="131"/>
      <c r="M20" s="131"/>
      <c r="N20" s="131"/>
      <c r="O20" s="131"/>
      <c r="P20" s="13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F20"/>
  <sheetViews>
    <sheetView workbookViewId="0"/>
  </sheetViews>
  <sheetFormatPr baseColWidth="10" defaultColWidth="17.140625" defaultRowHeight="12.75" customHeight="1"/>
  <cols>
    <col min="1" max="1" width="27.42578125" customWidth="1"/>
    <col min="2" max="2" width="9.140625" customWidth="1"/>
    <col min="3" max="3" width="17.5703125" customWidth="1"/>
    <col min="4" max="4" width="5.42578125" customWidth="1"/>
    <col min="5" max="5" width="5.7109375" customWidth="1"/>
    <col min="6" max="6" width="5.28515625" customWidth="1"/>
  </cols>
  <sheetData>
    <row r="1" spans="1:6" ht="12.75" customHeight="1">
      <c r="A1" s="131"/>
      <c r="B1" s="131"/>
      <c r="C1" s="131"/>
      <c r="D1" s="131"/>
      <c r="E1" s="131"/>
      <c r="F1" s="131"/>
    </row>
    <row r="2" spans="1:6" ht="12.75" customHeight="1">
      <c r="A2" s="131"/>
      <c r="B2" s="131"/>
      <c r="C2" s="131"/>
      <c r="D2" s="131"/>
      <c r="E2" s="131"/>
      <c r="F2" s="131"/>
    </row>
    <row r="3" spans="1:6" ht="12.75" customHeight="1">
      <c r="A3" s="131"/>
      <c r="B3" s="131"/>
      <c r="C3" s="131"/>
      <c r="D3" s="131"/>
      <c r="E3" s="131"/>
      <c r="F3" s="131"/>
    </row>
    <row r="4" spans="1:6" ht="12.75" customHeight="1">
      <c r="A4" s="131"/>
      <c r="B4" s="131"/>
      <c r="C4" s="131"/>
      <c r="D4" s="131"/>
      <c r="E4" s="131"/>
      <c r="F4" s="131"/>
    </row>
    <row r="5" spans="1:6" ht="12.75" customHeight="1">
      <c r="A5" s="131"/>
      <c r="B5" s="131"/>
      <c r="C5" s="131"/>
      <c r="D5" s="131"/>
      <c r="E5" s="131"/>
      <c r="F5" s="131"/>
    </row>
    <row r="6" spans="1:6" ht="12.75" customHeight="1">
      <c r="A6" s="131"/>
      <c r="B6" s="131"/>
      <c r="C6" s="131"/>
      <c r="D6" s="131"/>
      <c r="E6" s="131"/>
      <c r="F6" s="131"/>
    </row>
    <row r="7" spans="1:6" ht="12.75" customHeight="1">
      <c r="A7" s="131"/>
      <c r="B7" s="131"/>
      <c r="C7" s="131"/>
      <c r="D7" s="131"/>
      <c r="E7" s="131"/>
      <c r="F7" s="131"/>
    </row>
    <row r="8" spans="1:6" ht="12.75" customHeight="1">
      <c r="A8" s="131"/>
      <c r="B8" s="131"/>
      <c r="C8" s="131"/>
      <c r="D8" s="131"/>
      <c r="E8" s="131"/>
      <c r="F8" s="131"/>
    </row>
    <row r="9" spans="1:6" ht="12.75" customHeight="1">
      <c r="A9" s="131"/>
      <c r="B9" s="131"/>
      <c r="C9" s="131"/>
      <c r="D9" s="131"/>
      <c r="E9" s="131"/>
      <c r="F9" s="131"/>
    </row>
    <row r="10" spans="1:6" ht="12.75" customHeight="1">
      <c r="A10" s="131"/>
      <c r="B10" s="131"/>
      <c r="C10" s="131"/>
      <c r="D10" s="131"/>
      <c r="E10" s="131"/>
      <c r="F10" s="131"/>
    </row>
    <row r="11" spans="1:6" ht="12.75" customHeight="1">
      <c r="A11" s="131"/>
      <c r="B11" s="131"/>
      <c r="C11" s="131"/>
      <c r="D11" s="131"/>
      <c r="E11" s="131"/>
      <c r="F11" s="131"/>
    </row>
    <row r="12" spans="1:6" ht="12.75" customHeight="1">
      <c r="A12" s="131"/>
      <c r="B12" s="131"/>
      <c r="C12" s="131"/>
      <c r="D12" s="131"/>
      <c r="E12" s="131"/>
      <c r="F12" s="131"/>
    </row>
    <row r="13" spans="1:6" ht="12.75" customHeight="1">
      <c r="A13" s="131"/>
      <c r="B13" s="131"/>
      <c r="C13" s="131"/>
      <c r="D13" s="131"/>
      <c r="E13" s="131"/>
      <c r="F13" s="131"/>
    </row>
    <row r="14" spans="1:6" ht="12.75" customHeight="1">
      <c r="A14" s="131"/>
      <c r="B14" s="131"/>
      <c r="C14" s="131"/>
      <c r="D14" s="131"/>
      <c r="E14" s="131"/>
      <c r="F14" s="131"/>
    </row>
    <row r="15" spans="1:6" ht="12.75" customHeight="1">
      <c r="A15" s="131"/>
      <c r="B15" s="131"/>
      <c r="C15" s="131"/>
      <c r="D15" s="131"/>
      <c r="E15" s="131"/>
      <c r="F15" s="131"/>
    </row>
    <row r="16" spans="1:6" ht="12.75" customHeight="1">
      <c r="A16" s="131"/>
      <c r="B16" s="131"/>
      <c r="C16" s="131"/>
      <c r="D16" s="131"/>
      <c r="E16" s="131"/>
      <c r="F16" s="131"/>
    </row>
    <row r="17" spans="1:6" ht="12.75" customHeight="1">
      <c r="A17" s="131"/>
      <c r="B17" s="131"/>
      <c r="C17" s="131"/>
      <c r="D17" s="131"/>
      <c r="E17" s="131"/>
      <c r="F17" s="131"/>
    </row>
    <row r="18" spans="1:6" ht="12.75" customHeight="1">
      <c r="A18" s="131"/>
      <c r="B18" s="131"/>
      <c r="C18" s="131"/>
      <c r="D18" s="131"/>
      <c r="E18" s="131"/>
      <c r="F18" s="131"/>
    </row>
    <row r="19" spans="1:6" ht="12.75" customHeight="1">
      <c r="A19" s="131"/>
      <c r="B19" s="131"/>
      <c r="C19" s="131"/>
      <c r="D19" s="131"/>
      <c r="E19" s="131"/>
      <c r="F19" s="131"/>
    </row>
    <row r="20" spans="1:6" ht="12.75" customHeight="1">
      <c r="A20" s="131"/>
      <c r="B20" s="131"/>
      <c r="C20" s="131"/>
      <c r="D20" s="131"/>
      <c r="E20" s="131"/>
      <c r="F20" s="131"/>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F20"/>
  <sheetViews>
    <sheetView workbookViewId="0"/>
  </sheetViews>
  <sheetFormatPr baseColWidth="10" defaultColWidth="17.140625" defaultRowHeight="12.75" customHeight="1"/>
  <cols>
    <col min="1" max="1" width="33.85546875" customWidth="1"/>
    <col min="2" max="2" width="9.140625" customWidth="1"/>
    <col min="3" max="3" width="8.140625" customWidth="1"/>
    <col min="4" max="4" width="5" customWidth="1"/>
    <col min="5" max="6" width="4.85546875" customWidth="1"/>
  </cols>
  <sheetData>
    <row r="1" spans="1:6" ht="12.75" customHeight="1">
      <c r="A1" s="131"/>
      <c r="B1" s="131"/>
      <c r="C1" s="131"/>
      <c r="D1" s="131"/>
      <c r="E1" s="131"/>
      <c r="F1" s="131"/>
    </row>
    <row r="2" spans="1:6" ht="12.75" customHeight="1">
      <c r="A2" s="131"/>
      <c r="B2" s="131"/>
      <c r="C2" s="131"/>
      <c r="D2" s="131"/>
      <c r="E2" s="131"/>
      <c r="F2" s="131"/>
    </row>
    <row r="3" spans="1:6" ht="12.75" customHeight="1">
      <c r="A3" s="131"/>
      <c r="B3" s="131"/>
      <c r="C3" s="131"/>
      <c r="D3" s="131"/>
      <c r="E3" s="131"/>
      <c r="F3" s="131"/>
    </row>
    <row r="4" spans="1:6" ht="12.75" customHeight="1">
      <c r="A4" s="131"/>
      <c r="B4" s="131"/>
      <c r="C4" s="131"/>
      <c r="D4" s="131"/>
      <c r="E4" s="131"/>
      <c r="F4" s="131"/>
    </row>
    <row r="5" spans="1:6" ht="12.75" customHeight="1">
      <c r="A5" s="131"/>
      <c r="B5" s="131"/>
      <c r="C5" s="131"/>
      <c r="D5" s="131"/>
      <c r="E5" s="131"/>
      <c r="F5" s="131"/>
    </row>
    <row r="6" spans="1:6" ht="12.75" customHeight="1">
      <c r="A6" s="131"/>
      <c r="B6" s="131"/>
      <c r="C6" s="131"/>
      <c r="D6" s="131"/>
      <c r="E6" s="131"/>
      <c r="F6" s="131"/>
    </row>
    <row r="7" spans="1:6" ht="12.75" customHeight="1">
      <c r="A7" s="131"/>
      <c r="B7" s="131"/>
      <c r="C7" s="131"/>
      <c r="D7" s="131"/>
      <c r="E7" s="131"/>
      <c r="F7" s="131"/>
    </row>
    <row r="8" spans="1:6" ht="12.75" customHeight="1">
      <c r="A8" s="131"/>
      <c r="B8" s="131"/>
      <c r="C8" s="131"/>
      <c r="D8" s="131"/>
      <c r="E8" s="131"/>
      <c r="F8" s="131"/>
    </row>
    <row r="9" spans="1:6" ht="12.75" customHeight="1">
      <c r="A9" s="131"/>
      <c r="B9" s="131"/>
      <c r="C9" s="131"/>
      <c r="D9" s="131"/>
      <c r="E9" s="131"/>
      <c r="F9" s="131"/>
    </row>
    <row r="10" spans="1:6" ht="12.75" customHeight="1">
      <c r="A10" s="131"/>
      <c r="B10" s="131"/>
      <c r="C10" s="131"/>
      <c r="D10" s="131"/>
      <c r="E10" s="131"/>
      <c r="F10" s="131"/>
    </row>
    <row r="11" spans="1:6" ht="12.75" customHeight="1">
      <c r="A11" s="131"/>
      <c r="B11" s="131"/>
      <c r="C11" s="131"/>
      <c r="D11" s="131"/>
      <c r="E11" s="131"/>
      <c r="F11" s="131"/>
    </row>
    <row r="12" spans="1:6" ht="12.75" customHeight="1">
      <c r="A12" s="131"/>
      <c r="B12" s="131"/>
      <c r="C12" s="131"/>
      <c r="D12" s="131"/>
      <c r="E12" s="131"/>
      <c r="F12" s="131"/>
    </row>
    <row r="13" spans="1:6" ht="12.75" customHeight="1">
      <c r="A13" s="131"/>
      <c r="B13" s="131"/>
      <c r="C13" s="131"/>
      <c r="D13" s="131"/>
      <c r="E13" s="131"/>
      <c r="F13" s="131"/>
    </row>
    <row r="14" spans="1:6" ht="12.75" customHeight="1">
      <c r="A14" s="131"/>
      <c r="B14" s="131"/>
      <c r="C14" s="131"/>
      <c r="D14" s="131"/>
      <c r="E14" s="131"/>
      <c r="F14" s="131"/>
    </row>
    <row r="15" spans="1:6" ht="12.75" customHeight="1">
      <c r="A15" s="131"/>
      <c r="B15" s="131"/>
      <c r="C15" s="131"/>
      <c r="D15" s="131"/>
      <c r="E15" s="131"/>
      <c r="F15" s="131"/>
    </row>
    <row r="16" spans="1:6" ht="12.75" customHeight="1">
      <c r="A16" s="131"/>
      <c r="B16" s="131"/>
      <c r="C16" s="131"/>
      <c r="D16" s="131"/>
      <c r="E16" s="131"/>
      <c r="F16" s="131"/>
    </row>
    <row r="17" spans="1:6" ht="12.75" customHeight="1">
      <c r="A17" s="131"/>
      <c r="B17" s="131"/>
      <c r="C17" s="131"/>
      <c r="D17" s="131"/>
      <c r="E17" s="131"/>
      <c r="F17" s="131"/>
    </row>
    <row r="18" spans="1:6" ht="12.75" customHeight="1">
      <c r="A18" s="131"/>
      <c r="B18" s="131"/>
      <c r="C18" s="131"/>
      <c r="D18" s="131"/>
      <c r="E18" s="131"/>
      <c r="F18" s="131"/>
    </row>
    <row r="19" spans="1:6" ht="12.75" customHeight="1">
      <c r="A19" s="131"/>
      <c r="B19" s="131"/>
      <c r="C19" s="131"/>
      <c r="D19" s="131"/>
      <c r="E19" s="131"/>
      <c r="F19" s="131"/>
    </row>
    <row r="20" spans="1:6" ht="12.75" customHeight="1">
      <c r="A20" s="131"/>
      <c r="B20" s="131"/>
      <c r="C20" s="131"/>
      <c r="D20" s="131"/>
      <c r="E20" s="131"/>
      <c r="F20" s="13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25</vt:i4>
      </vt:variant>
    </vt:vector>
  </HeadingPairs>
  <TitlesOfParts>
    <vt:vector size="25" baseType="lpstr">
      <vt:lpstr>TOTALES SUBG-PROVEEDORES</vt:lpstr>
      <vt:lpstr>HOJA DE PEDIDOS</vt:lpstr>
      <vt:lpstr>TURNOS Y CALENDARIO</vt:lpstr>
      <vt:lpstr>PROCEDIMIENTOS</vt:lpstr>
      <vt:lpstr>1. PEDRO HENARES </vt:lpstr>
      <vt:lpstr>2. LAS MEIGAS</vt:lpstr>
      <vt:lpstr>4. CERVEZA</vt:lpstr>
      <vt:lpstr>5. GALIUS</vt:lpstr>
      <vt:lpstr>6.ECOOPAN</vt:lpstr>
      <vt:lpstr>7.EL MAJADAL</vt:lpstr>
      <vt:lpstr>8. AINHOA</vt:lpstr>
      <vt:lpstr>14. CRICA</vt:lpstr>
      <vt:lpstr>15. ANA ARCO</vt:lpstr>
      <vt:lpstr>16. MADERA Y LUPULO</vt:lpstr>
      <vt:lpstr>17. MANDRAGORA</vt:lpstr>
      <vt:lpstr>3. C. DEL NOROESTE </vt:lpstr>
      <vt:lpstr>9 OLEOLLANO</vt:lpstr>
      <vt:lpstr>10 AGRANDA LA OLLA</vt:lpstr>
      <vt:lpstr>11 VERDEVERA</vt:lpstr>
      <vt:lpstr>12 LA JABONERA CANDESTINA</vt:lpstr>
      <vt:lpstr>13 VINOS AMBIZ</vt:lpstr>
      <vt:lpstr>14 FREDERICK JOSEPH</vt:lpstr>
      <vt:lpstr>Hoja1</vt:lpstr>
      <vt:lpstr>BBDD PROVEEDORES</vt:lpstr>
      <vt:lpstr>NO VALE!! PROCEDIMIENTOS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Tomás</dc:creator>
  <cp:lastModifiedBy>Tomás</cp:lastModifiedBy>
  <dcterms:created xsi:type="dcterms:W3CDTF">2013-02-25T15:53:16Z</dcterms:created>
  <dcterms:modified xsi:type="dcterms:W3CDTF">2013-02-25T15:54:17Z</dcterms:modified>
</cp:coreProperties>
</file>